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t ülés\2021\Rendelet\Zárszámadás\"/>
    </mc:Choice>
  </mc:AlternateContent>
  <xr:revisionPtr revIDLastSave="0" documentId="13_ncr:1_{0D2F6B37-7425-4EFB-BB1C-073F69065598}" xr6:coauthVersionLast="45" xr6:coauthVersionMax="46" xr10:uidLastSave="{00000000-0000-0000-0000-000000000000}"/>
  <bookViews>
    <workbookView xWindow="-120" yWindow="-120" windowWidth="24240" windowHeight="13140" activeTab="13" xr2:uid="{00000000-000D-0000-FFFF-FFFF00000000}"/>
  </bookViews>
  <sheets>
    <sheet name="1.mell.önk.mérleg" sheetId="7" r:id="rId1"/>
    <sheet name="2.mell.Bevétel" sheetId="8" r:id="rId2"/>
    <sheet name="3.mell.Kiadás " sheetId="10" r:id="rId3"/>
    <sheet name="4.mell.Finansz.bevét" sheetId="17" r:id="rId4"/>
    <sheet name="5. mell.Finansz.kiadás" sheetId="18" r:id="rId5"/>
    <sheet name="6. mell.Bevétel cofog" sheetId="19" r:id="rId6"/>
    <sheet name="7.mell.Kiadás cofog" sheetId="20" r:id="rId7"/>
    <sheet name="8.mell.beruh." sheetId="44" r:id="rId8"/>
    <sheet name="9.mell.létszám" sheetId="31" r:id="rId9"/>
    <sheet name="10.a mell.köznev.szoc.tám." sheetId="57" r:id="rId10"/>
    <sheet name="10.b mell.kieg.köt.tám." sheetId="58" r:id="rId11"/>
    <sheet name="11.mell.többéves kihatás" sheetId="32" r:id="rId12"/>
    <sheet name="12.mell.maradvány" sheetId="35" r:id="rId13"/>
    <sheet name="13.mell.mérleg" sheetId="41" r:id="rId14"/>
    <sheet name="14.mell.eredmény" sheetId="40" r:id="rId15"/>
    <sheet name="15.mell.vagyonkim" sheetId="47" r:id="rId16"/>
    <sheet name="16.mell.közvetett" sheetId="45" r:id="rId17"/>
    <sheet name="Munka1" sheetId="48" r:id="rId18"/>
    <sheet name="Munka2" sheetId="49" r:id="rId19"/>
  </sheets>
  <externalReferences>
    <externalReference r:id="rId20"/>
    <externalReference r:id="rId21"/>
  </externalReferences>
  <definedNames>
    <definedName name="_4._sz._sor_részletezése" localSheetId="9">#REF!</definedName>
    <definedName name="_4._sz._sor_részletezése" localSheetId="10">#REF!</definedName>
    <definedName name="_4._sz._sor_részletezése" localSheetId="7">#REF!</definedName>
    <definedName name="_4._sz._sor_részletezése">#REF!</definedName>
    <definedName name="beruh" localSheetId="9">'[1]4.1. táj.'!#REF!</definedName>
    <definedName name="beruh" localSheetId="10">'[1]4.1. táj.'!#REF!</definedName>
    <definedName name="beruh" localSheetId="7">'[1]4.1. táj.'!#REF!</definedName>
    <definedName name="beruh">'[1]4.1. táj.'!#REF!</definedName>
    <definedName name="intézmények" localSheetId="9">'[2]4.1. táj.'!#REF!</definedName>
    <definedName name="intézmények" localSheetId="10">'[2]4.1. táj.'!#REF!</definedName>
    <definedName name="intézmények" localSheetId="7">'[2]4.1. táj.'!#REF!</definedName>
    <definedName name="intézmények">'[2]4.1. táj.'!#REF!</definedName>
    <definedName name="_xlnm.Print_Titles" localSheetId="10">'10.b mell.kieg.köt.tám.'!$6:$6</definedName>
    <definedName name="_xlnm.Print_Titles" localSheetId="15">'15.mell.vagyonkim'!$1:$3</definedName>
    <definedName name="_xlnm.Print_Titles" localSheetId="6">'7.mell.Kiadás cofog'!$A:$A</definedName>
    <definedName name="_xlnm.Print_Area" localSheetId="0">'1.mell.önk.mérleg'!$A$1:$J$22</definedName>
    <definedName name="_xlnm.Print_Area" localSheetId="11">'11.mell.többéves kihatás'!$A$1:$E$12</definedName>
    <definedName name="_xlnm.Print_Area" localSheetId="16">'16.mell.közvetett'!$A$1:$E$26</definedName>
    <definedName name="_xlnm.Print_Area" localSheetId="4">'5. mell.Finansz.kiadás'!$A$1:$Q$30</definedName>
    <definedName name="_xlnm.Print_Area" localSheetId="5">'6. mell.Bevétel cofog'!$A$1:$S$194</definedName>
    <definedName name="_xlnm.Print_Area" localSheetId="6">'7.mell.Kiadás cofog'!$A$1:$AH$110</definedName>
  </definedNames>
  <calcPr calcId="181029"/>
</workbook>
</file>

<file path=xl/calcChain.xml><?xml version="1.0" encoding="utf-8"?>
<calcChain xmlns="http://schemas.openxmlformats.org/spreadsheetml/2006/main">
  <c r="F26" i="47" l="1"/>
  <c r="F20" i="40"/>
  <c r="G20" i="40"/>
  <c r="E20" i="40"/>
  <c r="F12" i="40"/>
  <c r="G12" i="40"/>
  <c r="E12" i="40"/>
  <c r="C12" i="41"/>
  <c r="C13" i="41"/>
  <c r="C15" i="41"/>
  <c r="C17" i="41"/>
  <c r="C35" i="41"/>
  <c r="F21" i="35"/>
  <c r="F20" i="58"/>
  <c r="F19" i="58"/>
  <c r="L16" i="57"/>
  <c r="L15" i="57"/>
  <c r="K15" i="57"/>
  <c r="L13" i="57"/>
  <c r="K13" i="57"/>
  <c r="L12" i="57"/>
  <c r="K12" i="57"/>
  <c r="L11" i="57"/>
  <c r="L10" i="57"/>
  <c r="K10" i="57"/>
  <c r="L9" i="57"/>
  <c r="K9" i="57"/>
  <c r="L8" i="57"/>
  <c r="K8" i="57"/>
  <c r="L7" i="57"/>
  <c r="L17" i="57" s="1"/>
  <c r="K7" i="57"/>
  <c r="K17" i="57" s="1"/>
  <c r="F15" i="57"/>
  <c r="F8" i="57"/>
  <c r="F9" i="57"/>
  <c r="F10" i="57"/>
  <c r="F11" i="57"/>
  <c r="F12" i="57"/>
  <c r="F13" i="57"/>
  <c r="F14" i="57"/>
  <c r="D66" i="20"/>
  <c r="Z51" i="20"/>
  <c r="Y51" i="20"/>
  <c r="Z47" i="20"/>
  <c r="Y47" i="20"/>
  <c r="Z38" i="20"/>
  <c r="Y38" i="20"/>
  <c r="Z33" i="20"/>
  <c r="Y33" i="20"/>
  <c r="Z25" i="20"/>
  <c r="Y25" i="20"/>
  <c r="Z18" i="20"/>
  <c r="Y18" i="20"/>
  <c r="Z11" i="20"/>
  <c r="Y11" i="20"/>
  <c r="T11" i="20"/>
  <c r="T18" i="20"/>
  <c r="T25" i="20"/>
  <c r="T33" i="20"/>
  <c r="T38" i="20"/>
  <c r="T47" i="20"/>
  <c r="T51" i="20"/>
  <c r="C46" i="19"/>
  <c r="C12" i="19"/>
  <c r="E21" i="8"/>
  <c r="E14" i="8"/>
  <c r="D14" i="8"/>
  <c r="C14" i="8"/>
  <c r="E13" i="8"/>
  <c r="D13" i="8"/>
  <c r="C13" i="8"/>
  <c r="E12" i="8"/>
  <c r="D12" i="8"/>
  <c r="C12" i="8"/>
  <c r="Z52" i="20" l="1"/>
  <c r="Y52" i="20"/>
  <c r="T52" i="20"/>
  <c r="AA11" i="20"/>
  <c r="AA18" i="20"/>
  <c r="AA25" i="20"/>
  <c r="AA33" i="20"/>
  <c r="AA38" i="20"/>
  <c r="AA47" i="20"/>
  <c r="AA51" i="20"/>
  <c r="O16" i="19"/>
  <c r="O22" i="19" s="1"/>
  <c r="O29" i="19"/>
  <c r="O32" i="19"/>
  <c r="O43" i="19" s="1"/>
  <c r="O41" i="19"/>
  <c r="O54" i="19"/>
  <c r="O60" i="19"/>
  <c r="O64" i="19"/>
  <c r="O70" i="19"/>
  <c r="O75" i="19"/>
  <c r="O80" i="19"/>
  <c r="O83" i="19"/>
  <c r="J16" i="19"/>
  <c r="J22" i="19" s="1"/>
  <c r="K16" i="19"/>
  <c r="K22" i="19" s="1"/>
  <c r="L16" i="19"/>
  <c r="L22" i="19" s="1"/>
  <c r="J29" i="19"/>
  <c r="K29" i="19"/>
  <c r="L29" i="19"/>
  <c r="J32" i="19"/>
  <c r="K32" i="19"/>
  <c r="K43" i="19" s="1"/>
  <c r="L32" i="19"/>
  <c r="J41" i="19"/>
  <c r="K41" i="19"/>
  <c r="L41" i="19"/>
  <c r="J54" i="19"/>
  <c r="K54" i="19"/>
  <c r="L54" i="19"/>
  <c r="J60" i="19"/>
  <c r="K60" i="19"/>
  <c r="L60" i="19"/>
  <c r="J64" i="19"/>
  <c r="K64" i="19"/>
  <c r="L64" i="19"/>
  <c r="J70" i="19"/>
  <c r="K70" i="19"/>
  <c r="L70" i="19"/>
  <c r="J75" i="19"/>
  <c r="K75" i="19"/>
  <c r="L75" i="19"/>
  <c r="J80" i="19"/>
  <c r="K80" i="19"/>
  <c r="L80" i="19"/>
  <c r="J83" i="19"/>
  <c r="K83" i="19"/>
  <c r="L83" i="19"/>
  <c r="I66" i="20"/>
  <c r="I109" i="20" s="1"/>
  <c r="I73" i="20"/>
  <c r="I86" i="20"/>
  <c r="I94" i="20"/>
  <c r="I99" i="20"/>
  <c r="I108" i="20"/>
  <c r="K89" i="19" l="1"/>
  <c r="J43" i="19"/>
  <c r="O89" i="19"/>
  <c r="L43" i="19"/>
  <c r="AA52" i="20"/>
  <c r="L89" i="19"/>
  <c r="K71" i="19"/>
  <c r="J89" i="19"/>
  <c r="O71" i="19"/>
  <c r="L71" i="19"/>
  <c r="J71" i="19"/>
  <c r="D88" i="47"/>
  <c r="D89" i="47"/>
  <c r="D90" i="47"/>
  <c r="D91" i="47"/>
  <c r="D92" i="47"/>
  <c r="D93" i="47"/>
  <c r="D94" i="47"/>
  <c r="D87" i="47"/>
  <c r="C88" i="47"/>
  <c r="C89" i="47"/>
  <c r="C90" i="47"/>
  <c r="C91" i="47"/>
  <c r="C92" i="47"/>
  <c r="C93" i="47"/>
  <c r="C94" i="47"/>
  <c r="C87" i="47"/>
  <c r="K92" i="47"/>
  <c r="I92" i="47"/>
  <c r="K89" i="47"/>
  <c r="I89" i="47"/>
  <c r="G92" i="47"/>
  <c r="G89" i="47"/>
  <c r="E89" i="47"/>
  <c r="E53" i="41" l="1"/>
  <c r="E52" i="41"/>
  <c r="E51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35" i="41"/>
  <c r="E34" i="41"/>
  <c r="E30" i="41"/>
  <c r="E31" i="41"/>
  <c r="E32" i="41"/>
  <c r="E33" i="41"/>
  <c r="E29" i="41"/>
  <c r="E28" i="41"/>
  <c r="E19" i="41"/>
  <c r="E20" i="41"/>
  <c r="E21" i="41"/>
  <c r="E22" i="41"/>
  <c r="E23" i="41"/>
  <c r="E24" i="41"/>
  <c r="E25" i="41"/>
  <c r="E26" i="41"/>
  <c r="E27" i="41"/>
  <c r="E18" i="41"/>
  <c r="E17" i="41"/>
  <c r="E13" i="41"/>
  <c r="E14" i="41"/>
  <c r="E15" i="41"/>
  <c r="E16" i="41"/>
  <c r="E12" i="41"/>
  <c r="E178" i="41"/>
  <c r="E176" i="41"/>
  <c r="E177" i="41"/>
  <c r="E175" i="41"/>
  <c r="E174" i="41"/>
  <c r="E172" i="41"/>
  <c r="E173" i="41"/>
  <c r="E171" i="41"/>
  <c r="E170" i="41"/>
  <c r="E169" i="41"/>
  <c r="E168" i="41"/>
  <c r="E167" i="41"/>
  <c r="E166" i="41"/>
  <c r="E165" i="41"/>
  <c r="E164" i="41"/>
  <c r="E150" i="41"/>
  <c r="E151" i="41"/>
  <c r="E152" i="41"/>
  <c r="E153" i="41"/>
  <c r="E154" i="41"/>
  <c r="E155" i="41"/>
  <c r="E156" i="41"/>
  <c r="E157" i="41"/>
  <c r="E158" i="41"/>
  <c r="E159" i="41"/>
  <c r="E160" i="41"/>
  <c r="E161" i="41"/>
  <c r="E149" i="41"/>
  <c r="E148" i="41"/>
  <c r="E136" i="41"/>
  <c r="E108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77" i="41"/>
  <c r="E78" i="41"/>
  <c r="E79" i="41"/>
  <c r="E80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54" i="41"/>
  <c r="D21" i="58"/>
  <c r="E21" i="58"/>
  <c r="F21" i="58"/>
  <c r="F23" i="58" s="1"/>
  <c r="C21" i="58"/>
  <c r="H8" i="57"/>
  <c r="H9" i="57"/>
  <c r="H10" i="57"/>
  <c r="H11" i="57"/>
  <c r="H12" i="57"/>
  <c r="H13" i="57"/>
  <c r="H14" i="57"/>
  <c r="H15" i="57"/>
  <c r="H16" i="57"/>
  <c r="B25" i="44"/>
  <c r="B23" i="44"/>
  <c r="B9" i="44"/>
  <c r="B19" i="44"/>
  <c r="B13" i="44"/>
  <c r="C21" i="44"/>
  <c r="D21" i="44"/>
  <c r="E21" i="44"/>
  <c r="O26" i="17"/>
  <c r="O20" i="17"/>
  <c r="P20" i="17"/>
  <c r="P26" i="17" s="1"/>
  <c r="Q20" i="17"/>
  <c r="Q26" i="17" s="1"/>
  <c r="C78" i="47" l="1"/>
  <c r="C72" i="47"/>
  <c r="C66" i="47"/>
  <c r="C67" i="47"/>
  <c r="C68" i="47"/>
  <c r="C69" i="47"/>
  <c r="C70" i="47"/>
  <c r="C65" i="47"/>
  <c r="D52" i="47"/>
  <c r="D57" i="47"/>
  <c r="C57" i="47"/>
  <c r="D56" i="47"/>
  <c r="C56" i="47"/>
  <c r="D51" i="47"/>
  <c r="C51" i="47"/>
  <c r="I75" i="47"/>
  <c r="I71" i="47"/>
  <c r="J55" i="47"/>
  <c r="I55" i="47"/>
  <c r="J50" i="47"/>
  <c r="I50" i="47"/>
  <c r="J45" i="47"/>
  <c r="I45" i="47"/>
  <c r="J42" i="47"/>
  <c r="J41" i="47" s="1"/>
  <c r="I42" i="47"/>
  <c r="J37" i="47"/>
  <c r="I37" i="47"/>
  <c r="J34" i="47"/>
  <c r="I34" i="47"/>
  <c r="J31" i="47"/>
  <c r="I31" i="47"/>
  <c r="J26" i="47"/>
  <c r="I26" i="47"/>
  <c r="J23" i="47"/>
  <c r="I23" i="47"/>
  <c r="J20" i="47"/>
  <c r="I20" i="47"/>
  <c r="J17" i="47"/>
  <c r="I17" i="47"/>
  <c r="J13" i="47"/>
  <c r="I13" i="47"/>
  <c r="J10" i="47"/>
  <c r="I10" i="47"/>
  <c r="D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D9" i="40"/>
  <c r="B9" i="40"/>
  <c r="E181" i="41"/>
  <c r="E182" i="41"/>
  <c r="E183" i="41"/>
  <c r="E184" i="41"/>
  <c r="E185" i="41"/>
  <c r="E186" i="41"/>
  <c r="E187" i="41"/>
  <c r="E188" i="41"/>
  <c r="E189" i="41"/>
  <c r="E190" i="41"/>
  <c r="E191" i="41"/>
  <c r="E192" i="41"/>
  <c r="E193" i="41"/>
  <c r="E194" i="41"/>
  <c r="E195" i="41"/>
  <c r="E196" i="41"/>
  <c r="E197" i="41"/>
  <c r="E198" i="41"/>
  <c r="E199" i="41"/>
  <c r="E200" i="41"/>
  <c r="E201" i="41"/>
  <c r="E202" i="41"/>
  <c r="E203" i="41"/>
  <c r="E204" i="41"/>
  <c r="E205" i="41"/>
  <c r="E206" i="41"/>
  <c r="E207" i="41"/>
  <c r="E208" i="41"/>
  <c r="E209" i="41"/>
  <c r="E210" i="41"/>
  <c r="E211" i="41"/>
  <c r="E212" i="41"/>
  <c r="E213" i="41"/>
  <c r="E214" i="41"/>
  <c r="E215" i="41"/>
  <c r="E216" i="41"/>
  <c r="E217" i="41"/>
  <c r="E218" i="41"/>
  <c r="E219" i="41"/>
  <c r="E220" i="41"/>
  <c r="E221" i="41"/>
  <c r="E222" i="41"/>
  <c r="E223" i="41"/>
  <c r="E224" i="41"/>
  <c r="E225" i="41"/>
  <c r="E226" i="41"/>
  <c r="E227" i="41"/>
  <c r="E228" i="41"/>
  <c r="E229" i="41"/>
  <c r="E230" i="41"/>
  <c r="E231" i="41"/>
  <c r="E232" i="41"/>
  <c r="E233" i="41"/>
  <c r="E234" i="41"/>
  <c r="E235" i="41"/>
  <c r="E236" i="41"/>
  <c r="E237" i="41"/>
  <c r="E238" i="41"/>
  <c r="E239" i="41"/>
  <c r="E240" i="41"/>
  <c r="E241" i="41"/>
  <c r="E242" i="41"/>
  <c r="E243" i="41"/>
  <c r="E244" i="41"/>
  <c r="E245" i="41"/>
  <c r="E246" i="41"/>
  <c r="E247" i="41"/>
  <c r="E248" i="41"/>
  <c r="E249" i="41"/>
  <c r="E250" i="41"/>
  <c r="E251" i="41"/>
  <c r="E252" i="41"/>
  <c r="E253" i="41"/>
  <c r="E254" i="41"/>
  <c r="E255" i="41"/>
  <c r="E180" i="41"/>
  <c r="E179" i="41"/>
  <c r="E256" i="41"/>
  <c r="C179" i="41"/>
  <c r="C167" i="41"/>
  <c r="E9" i="41"/>
  <c r="E10" i="41"/>
  <c r="E11" i="41"/>
  <c r="E102" i="41"/>
  <c r="E103" i="41"/>
  <c r="E104" i="41"/>
  <c r="E105" i="41"/>
  <c r="E106" i="41"/>
  <c r="E107" i="41"/>
  <c r="E109" i="41"/>
  <c r="E110" i="41"/>
  <c r="E111" i="41"/>
  <c r="E112" i="41"/>
  <c r="E113" i="41"/>
  <c r="E114" i="41"/>
  <c r="E115" i="41"/>
  <c r="E116" i="41"/>
  <c r="E117" i="41"/>
  <c r="E118" i="41"/>
  <c r="E119" i="41"/>
  <c r="E120" i="41"/>
  <c r="E121" i="41"/>
  <c r="E122" i="41"/>
  <c r="E123" i="41"/>
  <c r="E124" i="41"/>
  <c r="E125" i="41"/>
  <c r="E126" i="41"/>
  <c r="E127" i="41"/>
  <c r="E128" i="41"/>
  <c r="E129" i="41"/>
  <c r="E130" i="41"/>
  <c r="E131" i="41"/>
  <c r="E132" i="41"/>
  <c r="E133" i="41"/>
  <c r="E134" i="41"/>
  <c r="E135" i="41"/>
  <c r="E137" i="41"/>
  <c r="E138" i="41"/>
  <c r="E139" i="41"/>
  <c r="E140" i="41"/>
  <c r="E141" i="41"/>
  <c r="E142" i="41"/>
  <c r="E143" i="41"/>
  <c r="E144" i="41"/>
  <c r="E145" i="41"/>
  <c r="E146" i="41"/>
  <c r="E147" i="41"/>
  <c r="E162" i="41"/>
  <c r="E163" i="41"/>
  <c r="E8" i="41"/>
  <c r="C256" i="41"/>
  <c r="C181" i="41"/>
  <c r="C182" i="41"/>
  <c r="C183" i="41"/>
  <c r="C184" i="41"/>
  <c r="C185" i="41"/>
  <c r="C186" i="41"/>
  <c r="C187" i="41"/>
  <c r="C188" i="41"/>
  <c r="C189" i="41"/>
  <c r="C190" i="41"/>
  <c r="C191" i="41"/>
  <c r="C192" i="41"/>
  <c r="C193" i="41"/>
  <c r="C194" i="41"/>
  <c r="C195" i="41"/>
  <c r="C196" i="41"/>
  <c r="C197" i="41"/>
  <c r="C198" i="41"/>
  <c r="C199" i="41"/>
  <c r="C200" i="41"/>
  <c r="C201" i="41"/>
  <c r="C202" i="41"/>
  <c r="C203" i="41"/>
  <c r="C204" i="41"/>
  <c r="C205" i="41"/>
  <c r="C206" i="41"/>
  <c r="C207" i="41"/>
  <c r="C208" i="41"/>
  <c r="C209" i="41"/>
  <c r="C210" i="41"/>
  <c r="C211" i="41"/>
  <c r="C212" i="41"/>
  <c r="C213" i="41"/>
  <c r="C214" i="41"/>
  <c r="C215" i="41"/>
  <c r="C216" i="41"/>
  <c r="C217" i="41"/>
  <c r="C218" i="41"/>
  <c r="C219" i="41"/>
  <c r="C220" i="41"/>
  <c r="C221" i="41"/>
  <c r="C222" i="41"/>
  <c r="C223" i="41"/>
  <c r="C224" i="41"/>
  <c r="C225" i="41"/>
  <c r="C226" i="41"/>
  <c r="C227" i="41"/>
  <c r="C228" i="41"/>
  <c r="C229" i="41"/>
  <c r="C230" i="41"/>
  <c r="C231" i="41"/>
  <c r="C232" i="41"/>
  <c r="C233" i="41"/>
  <c r="C234" i="41"/>
  <c r="C235" i="41"/>
  <c r="C236" i="41"/>
  <c r="C237" i="41"/>
  <c r="C238" i="41"/>
  <c r="C239" i="41"/>
  <c r="C240" i="41"/>
  <c r="C241" i="41"/>
  <c r="C242" i="41"/>
  <c r="C243" i="41"/>
  <c r="C244" i="41"/>
  <c r="C245" i="41"/>
  <c r="C246" i="41"/>
  <c r="C247" i="41"/>
  <c r="C248" i="41"/>
  <c r="C249" i="41"/>
  <c r="C250" i="41"/>
  <c r="C251" i="41"/>
  <c r="C252" i="41"/>
  <c r="C253" i="41"/>
  <c r="C254" i="41"/>
  <c r="C255" i="41"/>
  <c r="C180" i="41"/>
  <c r="C10" i="41"/>
  <c r="C11" i="41"/>
  <c r="C14" i="41"/>
  <c r="C16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C103" i="41"/>
  <c r="C104" i="41"/>
  <c r="C105" i="41"/>
  <c r="C106" i="41"/>
  <c r="C107" i="41"/>
  <c r="C108" i="41"/>
  <c r="C109" i="41"/>
  <c r="C110" i="41"/>
  <c r="C111" i="41"/>
  <c r="C112" i="41"/>
  <c r="C113" i="41"/>
  <c r="C114" i="41"/>
  <c r="C115" i="41"/>
  <c r="C116" i="41"/>
  <c r="C117" i="41"/>
  <c r="C118" i="41"/>
  <c r="C119" i="41"/>
  <c r="C120" i="41"/>
  <c r="C121" i="41"/>
  <c r="C122" i="41"/>
  <c r="C123" i="41"/>
  <c r="C124" i="41"/>
  <c r="C125" i="41"/>
  <c r="C126" i="41"/>
  <c r="C127" i="41"/>
  <c r="C128" i="41"/>
  <c r="C129" i="41"/>
  <c r="C130" i="41"/>
  <c r="C131" i="41"/>
  <c r="C132" i="41"/>
  <c r="C133" i="41"/>
  <c r="C134" i="41"/>
  <c r="C135" i="41"/>
  <c r="C136" i="41"/>
  <c r="C137" i="41"/>
  <c r="C138" i="41"/>
  <c r="C139" i="41"/>
  <c r="C140" i="41"/>
  <c r="C141" i="41"/>
  <c r="C142" i="41"/>
  <c r="C143" i="41"/>
  <c r="C144" i="41"/>
  <c r="C145" i="41"/>
  <c r="C146" i="41"/>
  <c r="C147" i="41"/>
  <c r="C148" i="41"/>
  <c r="C149" i="41"/>
  <c r="C150" i="41"/>
  <c r="C151" i="41"/>
  <c r="C152" i="41"/>
  <c r="C153" i="41"/>
  <c r="C154" i="41"/>
  <c r="C155" i="41"/>
  <c r="C156" i="41"/>
  <c r="C157" i="41"/>
  <c r="C158" i="41"/>
  <c r="C159" i="41"/>
  <c r="C160" i="41"/>
  <c r="C161" i="41"/>
  <c r="C162" i="41"/>
  <c r="C163" i="41"/>
  <c r="C164" i="41"/>
  <c r="C165" i="41"/>
  <c r="C166" i="41"/>
  <c r="C168" i="41"/>
  <c r="C169" i="41"/>
  <c r="C170" i="41"/>
  <c r="C171" i="41"/>
  <c r="C172" i="41"/>
  <c r="C173" i="41"/>
  <c r="C174" i="41"/>
  <c r="C175" i="41"/>
  <c r="C176" i="41"/>
  <c r="C177" i="41"/>
  <c r="C178" i="41"/>
  <c r="C8" i="41"/>
  <c r="C9" i="41"/>
  <c r="F12" i="35"/>
  <c r="F9" i="35"/>
  <c r="D17" i="58"/>
  <c r="D23" i="58" s="1"/>
  <c r="E17" i="58"/>
  <c r="E23" i="58" s="1"/>
  <c r="C17" i="58"/>
  <c r="C23" i="58" s="1"/>
  <c r="F7" i="57"/>
  <c r="H7" i="57" s="1"/>
  <c r="K12" i="31"/>
  <c r="L12" i="31"/>
  <c r="M12" i="31"/>
  <c r="K13" i="31"/>
  <c r="L13" i="31"/>
  <c r="M13" i="31"/>
  <c r="B17" i="44"/>
  <c r="I9" i="47" l="1"/>
  <c r="J9" i="47"/>
  <c r="J16" i="47"/>
  <c r="I80" i="47"/>
  <c r="J30" i="47"/>
  <c r="I22" i="47"/>
  <c r="I16" i="47"/>
  <c r="I41" i="47"/>
  <c r="J22" i="47"/>
  <c r="I30" i="47"/>
  <c r="I79" i="47"/>
  <c r="F13" i="35"/>
  <c r="C7" i="44"/>
  <c r="C27" i="44" s="1"/>
  <c r="E51" i="20"/>
  <c r="F51" i="20"/>
  <c r="G51" i="20"/>
  <c r="H51" i="20"/>
  <c r="I51" i="20"/>
  <c r="J51" i="20"/>
  <c r="K51" i="20"/>
  <c r="L51" i="20"/>
  <c r="M51" i="20"/>
  <c r="N51" i="20"/>
  <c r="O51" i="20"/>
  <c r="P51" i="20"/>
  <c r="Q51" i="20"/>
  <c r="R51" i="20"/>
  <c r="S51" i="20"/>
  <c r="U51" i="20"/>
  <c r="V51" i="20"/>
  <c r="W51" i="20"/>
  <c r="X51" i="20"/>
  <c r="AB51" i="20"/>
  <c r="AC51" i="20"/>
  <c r="AD51" i="20"/>
  <c r="AE51" i="20"/>
  <c r="AF51" i="20"/>
  <c r="AG51" i="20"/>
  <c r="AH51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U47" i="20"/>
  <c r="V47" i="20"/>
  <c r="W47" i="20"/>
  <c r="X47" i="20"/>
  <c r="AB47" i="20"/>
  <c r="AC47" i="20"/>
  <c r="AD47" i="20"/>
  <c r="AE47" i="20"/>
  <c r="AF47" i="20"/>
  <c r="AG47" i="20"/>
  <c r="AH47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U38" i="20"/>
  <c r="V38" i="20"/>
  <c r="W38" i="20"/>
  <c r="X38" i="20"/>
  <c r="AB38" i="20"/>
  <c r="AC38" i="20"/>
  <c r="AD38" i="20"/>
  <c r="AE38" i="20"/>
  <c r="AF38" i="20"/>
  <c r="AG38" i="20"/>
  <c r="AH38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U33" i="20"/>
  <c r="V33" i="20"/>
  <c r="W33" i="20"/>
  <c r="X33" i="20"/>
  <c r="AB33" i="20"/>
  <c r="AC33" i="20"/>
  <c r="AD33" i="20"/>
  <c r="AE33" i="20"/>
  <c r="AF33" i="20"/>
  <c r="AG33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U25" i="20"/>
  <c r="V25" i="20"/>
  <c r="W25" i="20"/>
  <c r="X25" i="20"/>
  <c r="AB25" i="20"/>
  <c r="AC25" i="20"/>
  <c r="AD25" i="20"/>
  <c r="AE25" i="20"/>
  <c r="AF25" i="20"/>
  <c r="AG25" i="20"/>
  <c r="AH25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U18" i="20"/>
  <c r="V18" i="20"/>
  <c r="W18" i="20"/>
  <c r="X18" i="20"/>
  <c r="AB18" i="20"/>
  <c r="AC18" i="20"/>
  <c r="AD18" i="20"/>
  <c r="AE18" i="20"/>
  <c r="AF18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U11" i="20"/>
  <c r="V11" i="20"/>
  <c r="W11" i="20"/>
  <c r="X11" i="20"/>
  <c r="AB11" i="20"/>
  <c r="AC11" i="20"/>
  <c r="AD11" i="20"/>
  <c r="AE11" i="20"/>
  <c r="AF11" i="20"/>
  <c r="AG11" i="20"/>
  <c r="AH11" i="20"/>
  <c r="C65" i="20"/>
  <c r="C67" i="20"/>
  <c r="C68" i="20"/>
  <c r="C69" i="20"/>
  <c r="C70" i="20"/>
  <c r="C71" i="20"/>
  <c r="C72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7" i="20"/>
  <c r="C88" i="20"/>
  <c r="C89" i="20"/>
  <c r="C90" i="20"/>
  <c r="C91" i="20"/>
  <c r="C92" i="20"/>
  <c r="C93" i="20"/>
  <c r="C95" i="20"/>
  <c r="C96" i="20"/>
  <c r="C97" i="20"/>
  <c r="C98" i="20"/>
  <c r="C100" i="20"/>
  <c r="C101" i="20"/>
  <c r="C102" i="20"/>
  <c r="C103" i="20"/>
  <c r="C104" i="20"/>
  <c r="C105" i="20"/>
  <c r="C106" i="20"/>
  <c r="C107" i="20"/>
  <c r="C64" i="20"/>
  <c r="E73" i="20"/>
  <c r="E66" i="20"/>
  <c r="J73" i="20"/>
  <c r="K73" i="20"/>
  <c r="L73" i="20"/>
  <c r="K86" i="20"/>
  <c r="L86" i="20"/>
  <c r="M86" i="20"/>
  <c r="K94" i="20"/>
  <c r="L94" i="20"/>
  <c r="M94" i="20"/>
  <c r="K99" i="20"/>
  <c r="L99" i="20"/>
  <c r="M99" i="20"/>
  <c r="G68" i="20"/>
  <c r="G69" i="20"/>
  <c r="G70" i="20"/>
  <c r="G71" i="20"/>
  <c r="G72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5" i="20"/>
  <c r="G96" i="20"/>
  <c r="G97" i="20"/>
  <c r="G98" i="20"/>
  <c r="G100" i="20"/>
  <c r="G101" i="20"/>
  <c r="G102" i="20"/>
  <c r="G103" i="20"/>
  <c r="G104" i="20"/>
  <c r="G105" i="20"/>
  <c r="G106" i="20"/>
  <c r="G107" i="20"/>
  <c r="G64" i="20"/>
  <c r="G65" i="20"/>
  <c r="G67" i="20"/>
  <c r="H66" i="20"/>
  <c r="J66" i="20"/>
  <c r="K66" i="20"/>
  <c r="L66" i="20"/>
  <c r="M66" i="20"/>
  <c r="P108" i="20"/>
  <c r="P99" i="20"/>
  <c r="P94" i="20"/>
  <c r="P86" i="20"/>
  <c r="P66" i="20"/>
  <c r="O66" i="20"/>
  <c r="P73" i="20"/>
  <c r="L109" i="20" l="1"/>
  <c r="Q52" i="20"/>
  <c r="E52" i="20"/>
  <c r="H52" i="20"/>
  <c r="AF52" i="20"/>
  <c r="R52" i="20"/>
  <c r="N52" i="20"/>
  <c r="U52" i="20"/>
  <c r="P52" i="20"/>
  <c r="K52" i="20"/>
  <c r="K109" i="20"/>
  <c r="P109" i="20"/>
  <c r="J15" i="47"/>
  <c r="J47" i="47" s="1"/>
  <c r="J58" i="47" s="1"/>
  <c r="I15" i="47"/>
  <c r="I47" i="47" s="1"/>
  <c r="I58" i="47" s="1"/>
  <c r="J52" i="20"/>
  <c r="M52" i="20"/>
  <c r="I52" i="20"/>
  <c r="X52" i="20"/>
  <c r="F52" i="20"/>
  <c r="AB52" i="20"/>
  <c r="E109" i="20"/>
  <c r="AE52" i="20"/>
  <c r="L52" i="20"/>
  <c r="AC52" i="20"/>
  <c r="AD52" i="20"/>
  <c r="V52" i="20"/>
  <c r="O52" i="20"/>
  <c r="W52" i="20"/>
  <c r="S52" i="20"/>
  <c r="G52" i="20"/>
  <c r="G66" i="20"/>
  <c r="O108" i="20"/>
  <c r="N108" i="20" s="1"/>
  <c r="N107" i="20"/>
  <c r="N106" i="20"/>
  <c r="N105" i="20"/>
  <c r="N104" i="20"/>
  <c r="N103" i="20"/>
  <c r="N102" i="20"/>
  <c r="N101" i="20"/>
  <c r="N100" i="20"/>
  <c r="O99" i="20"/>
  <c r="N99" i="20" s="1"/>
  <c r="N98" i="20"/>
  <c r="N97" i="20"/>
  <c r="N96" i="20"/>
  <c r="N95" i="20"/>
  <c r="O94" i="20"/>
  <c r="N94" i="20" s="1"/>
  <c r="N93" i="20"/>
  <c r="N92" i="20"/>
  <c r="N91" i="20"/>
  <c r="N90" i="20"/>
  <c r="N89" i="20"/>
  <c r="N88" i="20"/>
  <c r="N87" i="20"/>
  <c r="O86" i="20"/>
  <c r="N86" i="20" s="1"/>
  <c r="N85" i="20"/>
  <c r="N84" i="20"/>
  <c r="N83" i="20"/>
  <c r="N82" i="20"/>
  <c r="N81" i="20"/>
  <c r="N80" i="20"/>
  <c r="N79" i="20"/>
  <c r="N78" i="20"/>
  <c r="N77" i="20"/>
  <c r="N76" i="20"/>
  <c r="N75" i="20"/>
  <c r="N74" i="20"/>
  <c r="O73" i="20"/>
  <c r="N73" i="20" s="1"/>
  <c r="N72" i="20"/>
  <c r="N71" i="20"/>
  <c r="N70" i="20"/>
  <c r="N69" i="20"/>
  <c r="N68" i="20"/>
  <c r="N67" i="20"/>
  <c r="N65" i="20"/>
  <c r="N64" i="20"/>
  <c r="M108" i="20"/>
  <c r="J108" i="20"/>
  <c r="H108" i="20"/>
  <c r="J99" i="20"/>
  <c r="H99" i="20"/>
  <c r="J94" i="20"/>
  <c r="H94" i="20"/>
  <c r="J86" i="20"/>
  <c r="H86" i="20"/>
  <c r="M73" i="20"/>
  <c r="H73" i="20"/>
  <c r="E64" i="19"/>
  <c r="F64" i="19"/>
  <c r="G64" i="19"/>
  <c r="H64" i="19"/>
  <c r="I64" i="19"/>
  <c r="M64" i="19"/>
  <c r="N64" i="19"/>
  <c r="P64" i="19"/>
  <c r="Q64" i="19"/>
  <c r="R64" i="19"/>
  <c r="S64" i="19"/>
  <c r="T64" i="19"/>
  <c r="U64" i="19"/>
  <c r="D64" i="19"/>
  <c r="C63" i="19"/>
  <c r="T94" i="19"/>
  <c r="S83" i="19"/>
  <c r="T83" i="19"/>
  <c r="S41" i="19"/>
  <c r="T41" i="19"/>
  <c r="S32" i="19"/>
  <c r="T32" i="19"/>
  <c r="S29" i="19"/>
  <c r="T29" i="19"/>
  <c r="S16" i="19"/>
  <c r="S22" i="19" s="1"/>
  <c r="T16" i="19"/>
  <c r="T22" i="19" s="1"/>
  <c r="S80" i="19"/>
  <c r="T80" i="19"/>
  <c r="S75" i="19"/>
  <c r="T75" i="19"/>
  <c r="S70" i="19"/>
  <c r="T70" i="19"/>
  <c r="S60" i="19"/>
  <c r="T60" i="19"/>
  <c r="S54" i="19"/>
  <c r="T54" i="19"/>
  <c r="R16" i="19"/>
  <c r="R22" i="19" s="1"/>
  <c r="R29" i="19"/>
  <c r="R32" i="19"/>
  <c r="R41" i="19"/>
  <c r="R54" i="19"/>
  <c r="R60" i="19"/>
  <c r="R70" i="19"/>
  <c r="R75" i="19"/>
  <c r="R80" i="19"/>
  <c r="R83" i="19"/>
  <c r="Q83" i="19"/>
  <c r="P83" i="19"/>
  <c r="N83" i="19"/>
  <c r="Q80" i="19"/>
  <c r="P80" i="19"/>
  <c r="N80" i="19"/>
  <c r="Q75" i="19"/>
  <c r="P75" i="19"/>
  <c r="N75" i="19"/>
  <c r="Q70" i="19"/>
  <c r="P70" i="19"/>
  <c r="N70" i="19"/>
  <c r="Q60" i="19"/>
  <c r="P60" i="19"/>
  <c r="N60" i="19"/>
  <c r="Q54" i="19"/>
  <c r="P54" i="19"/>
  <c r="N54" i="19"/>
  <c r="Q41" i="19"/>
  <c r="P41" i="19"/>
  <c r="N41" i="19"/>
  <c r="Q32" i="19"/>
  <c r="P32" i="19"/>
  <c r="N32" i="19"/>
  <c r="Q29" i="19"/>
  <c r="P29" i="19"/>
  <c r="N29" i="19"/>
  <c r="Q16" i="19"/>
  <c r="Q22" i="19" s="1"/>
  <c r="P16" i="19"/>
  <c r="P22" i="19" s="1"/>
  <c r="N16" i="19"/>
  <c r="N22" i="19" s="1"/>
  <c r="I83" i="19"/>
  <c r="H83" i="19"/>
  <c r="I80" i="19"/>
  <c r="H80" i="19"/>
  <c r="I75" i="19"/>
  <c r="H75" i="19"/>
  <c r="I70" i="19"/>
  <c r="H70" i="19"/>
  <c r="I60" i="19"/>
  <c r="H60" i="19"/>
  <c r="I54" i="19"/>
  <c r="H54" i="19"/>
  <c r="I41" i="19"/>
  <c r="H41" i="19"/>
  <c r="I32" i="19"/>
  <c r="H32" i="19"/>
  <c r="I29" i="19"/>
  <c r="H29" i="19"/>
  <c r="I16" i="19"/>
  <c r="I22" i="19" s="1"/>
  <c r="H16" i="19"/>
  <c r="H22" i="19" s="1"/>
  <c r="G83" i="19"/>
  <c r="G80" i="19"/>
  <c r="G75" i="19"/>
  <c r="G70" i="19"/>
  <c r="G60" i="19"/>
  <c r="G54" i="19"/>
  <c r="G41" i="19"/>
  <c r="G32" i="19"/>
  <c r="G43" i="19" s="1"/>
  <c r="G29" i="19"/>
  <c r="G16" i="19"/>
  <c r="G22" i="19" s="1"/>
  <c r="C108" i="19"/>
  <c r="C109" i="19"/>
  <c r="C111" i="19"/>
  <c r="C112" i="19"/>
  <c r="C113" i="19"/>
  <c r="C115" i="19"/>
  <c r="C116" i="19"/>
  <c r="C117" i="19"/>
  <c r="C118" i="19"/>
  <c r="C119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9" i="19"/>
  <c r="C141" i="19"/>
  <c r="C142" i="19"/>
  <c r="C143" i="19"/>
  <c r="C144" i="19"/>
  <c r="C145" i="19"/>
  <c r="C146" i="19"/>
  <c r="C147" i="19"/>
  <c r="C148" i="19"/>
  <c r="C149" i="19"/>
  <c r="C150" i="19"/>
  <c r="C152" i="19"/>
  <c r="C153" i="19"/>
  <c r="C154" i="19"/>
  <c r="C155" i="19"/>
  <c r="C156" i="19"/>
  <c r="C158" i="19"/>
  <c r="C159" i="19"/>
  <c r="C160" i="19"/>
  <c r="C162" i="19"/>
  <c r="C163" i="19"/>
  <c r="C164" i="19"/>
  <c r="C165" i="19"/>
  <c r="C168" i="19"/>
  <c r="C169" i="19"/>
  <c r="C170" i="19"/>
  <c r="C171" i="19"/>
  <c r="C172" i="19"/>
  <c r="C173" i="19"/>
  <c r="C174" i="19"/>
  <c r="C175" i="19"/>
  <c r="C176" i="19"/>
  <c r="C177" i="19"/>
  <c r="C178" i="19"/>
  <c r="C180" i="19"/>
  <c r="C181" i="19"/>
  <c r="C182" i="19"/>
  <c r="C183" i="19"/>
  <c r="C184" i="19"/>
  <c r="C186" i="19"/>
  <c r="C187" i="19"/>
  <c r="C188" i="19"/>
  <c r="C189" i="19"/>
  <c r="C191" i="19"/>
  <c r="C107" i="19"/>
  <c r="G108" i="19"/>
  <c r="G109" i="19"/>
  <c r="G111" i="19"/>
  <c r="G112" i="19"/>
  <c r="G113" i="19"/>
  <c r="G115" i="19"/>
  <c r="G116" i="19"/>
  <c r="G117" i="19"/>
  <c r="G118" i="19"/>
  <c r="G119" i="19"/>
  <c r="G121" i="19"/>
  <c r="G122" i="19"/>
  <c r="G123" i="19"/>
  <c r="G124" i="19"/>
  <c r="G125" i="19"/>
  <c r="G127" i="19"/>
  <c r="G128" i="19"/>
  <c r="G130" i="19"/>
  <c r="G131" i="19"/>
  <c r="G132" i="19"/>
  <c r="G133" i="19"/>
  <c r="G134" i="19"/>
  <c r="G135" i="19"/>
  <c r="G136" i="19"/>
  <c r="G137" i="19"/>
  <c r="G139" i="19"/>
  <c r="G141" i="19"/>
  <c r="G142" i="19"/>
  <c r="G143" i="19"/>
  <c r="G144" i="19"/>
  <c r="G145" i="19"/>
  <c r="G146" i="19"/>
  <c r="G147" i="19"/>
  <c r="G148" i="19"/>
  <c r="G149" i="19"/>
  <c r="G150" i="19"/>
  <c r="G152" i="19"/>
  <c r="G153" i="19"/>
  <c r="G154" i="19"/>
  <c r="G155" i="19"/>
  <c r="G156" i="19"/>
  <c r="G158" i="19"/>
  <c r="G159" i="19"/>
  <c r="G160" i="19"/>
  <c r="G162" i="19"/>
  <c r="G163" i="19"/>
  <c r="G164" i="19"/>
  <c r="G165" i="19"/>
  <c r="G168" i="19"/>
  <c r="G169" i="19"/>
  <c r="G170" i="19"/>
  <c r="G171" i="19"/>
  <c r="G172" i="19"/>
  <c r="G173" i="19"/>
  <c r="G174" i="19"/>
  <c r="G175" i="19"/>
  <c r="G176" i="19"/>
  <c r="G177" i="19"/>
  <c r="G178" i="19"/>
  <c r="G180" i="19"/>
  <c r="G181" i="19"/>
  <c r="G182" i="19"/>
  <c r="G183" i="19"/>
  <c r="G184" i="19"/>
  <c r="G186" i="19"/>
  <c r="G187" i="19"/>
  <c r="G188" i="19"/>
  <c r="G189" i="19"/>
  <c r="G191" i="19"/>
  <c r="G107" i="19"/>
  <c r="P190" i="19"/>
  <c r="Q190" i="19"/>
  <c r="O190" i="19"/>
  <c r="P185" i="19"/>
  <c r="Q185" i="19"/>
  <c r="O185" i="19"/>
  <c r="P179" i="19"/>
  <c r="Q179" i="19"/>
  <c r="O179" i="19"/>
  <c r="P166" i="19"/>
  <c r="Q166" i="19"/>
  <c r="O166" i="19"/>
  <c r="P161" i="19"/>
  <c r="Q161" i="19"/>
  <c r="O161" i="19"/>
  <c r="P157" i="19"/>
  <c r="Q157" i="19"/>
  <c r="O157" i="19"/>
  <c r="P138" i="19"/>
  <c r="Q138" i="19"/>
  <c r="O138" i="19"/>
  <c r="P129" i="19"/>
  <c r="Q129" i="19"/>
  <c r="O129" i="19"/>
  <c r="P126" i="19"/>
  <c r="Q126" i="19"/>
  <c r="O126" i="19"/>
  <c r="P120" i="19"/>
  <c r="Q120" i="19"/>
  <c r="O120" i="19"/>
  <c r="P114" i="19"/>
  <c r="Q114" i="19"/>
  <c r="O114" i="19"/>
  <c r="P151" i="19"/>
  <c r="Q151" i="19"/>
  <c r="O151" i="19"/>
  <c r="N143" i="19"/>
  <c r="N144" i="19"/>
  <c r="N145" i="19"/>
  <c r="N146" i="19"/>
  <c r="N147" i="19"/>
  <c r="N148" i="19"/>
  <c r="N149" i="19"/>
  <c r="N150" i="19"/>
  <c r="N152" i="19"/>
  <c r="N153" i="19"/>
  <c r="N154" i="19"/>
  <c r="N155" i="19"/>
  <c r="N156" i="19"/>
  <c r="N158" i="19"/>
  <c r="N159" i="19"/>
  <c r="N160" i="19"/>
  <c r="N162" i="19"/>
  <c r="N163" i="19"/>
  <c r="N164" i="19"/>
  <c r="N165" i="19"/>
  <c r="N166" i="19"/>
  <c r="N168" i="19"/>
  <c r="N169" i="19"/>
  <c r="N170" i="19"/>
  <c r="N171" i="19"/>
  <c r="N172" i="19"/>
  <c r="N173" i="19"/>
  <c r="N174" i="19"/>
  <c r="N175" i="19"/>
  <c r="N176" i="19"/>
  <c r="N177" i="19"/>
  <c r="N178" i="19"/>
  <c r="N179" i="19"/>
  <c r="N180" i="19"/>
  <c r="N181" i="19"/>
  <c r="N182" i="19"/>
  <c r="N183" i="19"/>
  <c r="N184" i="19"/>
  <c r="N186" i="19"/>
  <c r="N187" i="19"/>
  <c r="N188" i="19"/>
  <c r="N189" i="19"/>
  <c r="N191" i="19"/>
  <c r="N107" i="19"/>
  <c r="N108" i="19"/>
  <c r="N109" i="19"/>
  <c r="N111" i="19"/>
  <c r="N112" i="19"/>
  <c r="N113" i="19"/>
  <c r="N115" i="19"/>
  <c r="N116" i="19"/>
  <c r="N117" i="19"/>
  <c r="N118" i="19"/>
  <c r="N119" i="19"/>
  <c r="N121" i="19"/>
  <c r="N122" i="19"/>
  <c r="N123" i="19"/>
  <c r="N124" i="19"/>
  <c r="N125" i="19"/>
  <c r="N127" i="19"/>
  <c r="N128" i="19"/>
  <c r="N130" i="19"/>
  <c r="N131" i="19"/>
  <c r="N132" i="19"/>
  <c r="N133" i="19"/>
  <c r="N134" i="19"/>
  <c r="N135" i="19"/>
  <c r="N136" i="19"/>
  <c r="N137" i="19"/>
  <c r="N139" i="19"/>
  <c r="N140" i="19"/>
  <c r="N141" i="19"/>
  <c r="N142" i="19"/>
  <c r="I114" i="19"/>
  <c r="I120" i="19" s="1"/>
  <c r="I126" i="19"/>
  <c r="I129" i="19"/>
  <c r="I138" i="19"/>
  <c r="I140" i="19" s="1"/>
  <c r="I151" i="19"/>
  <c r="I157" i="19"/>
  <c r="I161" i="19"/>
  <c r="I166" i="19"/>
  <c r="I179" i="19"/>
  <c r="I185" i="19"/>
  <c r="N28" i="18"/>
  <c r="M28" i="18"/>
  <c r="L28" i="18"/>
  <c r="N16" i="18"/>
  <c r="M16" i="18"/>
  <c r="L16" i="18"/>
  <c r="N11" i="18"/>
  <c r="N23" i="18" s="1"/>
  <c r="M11" i="18"/>
  <c r="M23" i="18" s="1"/>
  <c r="M30" i="18" s="1"/>
  <c r="L11" i="18"/>
  <c r="L23" i="18" s="1"/>
  <c r="L30" i="18" s="1"/>
  <c r="C10" i="17"/>
  <c r="D10" i="17"/>
  <c r="E10" i="17"/>
  <c r="C11" i="17"/>
  <c r="D11" i="17"/>
  <c r="E11" i="17"/>
  <c r="C13" i="17"/>
  <c r="D13" i="17"/>
  <c r="E13" i="17"/>
  <c r="C14" i="17"/>
  <c r="D14" i="17"/>
  <c r="E14" i="17"/>
  <c r="C15" i="17"/>
  <c r="D15" i="17"/>
  <c r="E15" i="17"/>
  <c r="C16" i="17"/>
  <c r="D16" i="17"/>
  <c r="E16" i="17"/>
  <c r="C18" i="17"/>
  <c r="D18" i="17"/>
  <c r="E18" i="17"/>
  <c r="C19" i="17"/>
  <c r="D19" i="17"/>
  <c r="E19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7" i="17"/>
  <c r="D27" i="17"/>
  <c r="E27" i="17"/>
  <c r="C28" i="17"/>
  <c r="D28" i="17"/>
  <c r="E28" i="17"/>
  <c r="C29" i="17"/>
  <c r="D29" i="17"/>
  <c r="E29" i="17"/>
  <c r="C30" i="17"/>
  <c r="D30" i="17"/>
  <c r="E30" i="17"/>
  <c r="C32" i="17"/>
  <c r="D32" i="17"/>
  <c r="E32" i="17"/>
  <c r="D9" i="17"/>
  <c r="E9" i="17"/>
  <c r="C9" i="17"/>
  <c r="N31" i="17"/>
  <c r="M31" i="17"/>
  <c r="L31" i="17"/>
  <c r="N20" i="17"/>
  <c r="M20" i="17"/>
  <c r="L20" i="17"/>
  <c r="N17" i="17"/>
  <c r="M17" i="17"/>
  <c r="L17" i="17"/>
  <c r="N12" i="17"/>
  <c r="M12" i="17"/>
  <c r="L12" i="17"/>
  <c r="C11" i="10"/>
  <c r="D11" i="10"/>
  <c r="E11" i="10"/>
  <c r="C13" i="10"/>
  <c r="D13" i="10"/>
  <c r="E13" i="10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4" i="10"/>
  <c r="D44" i="10"/>
  <c r="E44" i="10"/>
  <c r="C45" i="10"/>
  <c r="D45" i="10"/>
  <c r="E45" i="10"/>
  <c r="C46" i="10"/>
  <c r="D46" i="10"/>
  <c r="E46" i="10"/>
  <c r="C47" i="10"/>
  <c r="D47" i="10"/>
  <c r="E47" i="10"/>
  <c r="C49" i="10"/>
  <c r="D49" i="10"/>
  <c r="E49" i="10"/>
  <c r="C50" i="10"/>
  <c r="D50" i="10"/>
  <c r="E50" i="10"/>
  <c r="C51" i="10"/>
  <c r="D51" i="10"/>
  <c r="E51" i="10"/>
  <c r="C52" i="10"/>
  <c r="D52" i="10"/>
  <c r="E52" i="10"/>
  <c r="C53" i="10"/>
  <c r="D53" i="10"/>
  <c r="E53" i="10"/>
  <c r="C54" i="10"/>
  <c r="D54" i="10"/>
  <c r="E54" i="10"/>
  <c r="C55" i="10"/>
  <c r="D55" i="10"/>
  <c r="E55" i="10"/>
  <c r="D10" i="10"/>
  <c r="E10" i="10"/>
  <c r="C10" i="10"/>
  <c r="N56" i="10"/>
  <c r="M56" i="10"/>
  <c r="L56" i="10"/>
  <c r="N48" i="10"/>
  <c r="M48" i="10"/>
  <c r="L48" i="10"/>
  <c r="N43" i="10"/>
  <c r="M43" i="10"/>
  <c r="L43" i="10"/>
  <c r="N35" i="10"/>
  <c r="M35" i="10"/>
  <c r="L35" i="10"/>
  <c r="N19" i="10"/>
  <c r="M19" i="10"/>
  <c r="L19" i="10"/>
  <c r="N12" i="10"/>
  <c r="M12" i="10"/>
  <c r="L12" i="10"/>
  <c r="D34" i="8"/>
  <c r="E34" i="8"/>
  <c r="C34" i="8"/>
  <c r="C10" i="8"/>
  <c r="D10" i="8"/>
  <c r="E10" i="8"/>
  <c r="C11" i="8"/>
  <c r="D11" i="8"/>
  <c r="E11" i="8"/>
  <c r="C15" i="8"/>
  <c r="D15" i="8"/>
  <c r="E15" i="8"/>
  <c r="D9" i="8"/>
  <c r="E9" i="8"/>
  <c r="C9" i="8"/>
  <c r="C18" i="8"/>
  <c r="D18" i="8"/>
  <c r="E18" i="8"/>
  <c r="C19" i="8"/>
  <c r="D19" i="8"/>
  <c r="E19" i="8"/>
  <c r="C20" i="8"/>
  <c r="D20" i="8"/>
  <c r="E20" i="8"/>
  <c r="C21" i="8"/>
  <c r="D21" i="8"/>
  <c r="D17" i="8"/>
  <c r="E17" i="8"/>
  <c r="C17" i="8"/>
  <c r="C24" i="8"/>
  <c r="D24" i="8"/>
  <c r="E24" i="8"/>
  <c r="C25" i="8"/>
  <c r="D25" i="8"/>
  <c r="E25" i="8"/>
  <c r="C26" i="8"/>
  <c r="D26" i="8"/>
  <c r="E26" i="8"/>
  <c r="C27" i="8"/>
  <c r="D27" i="8"/>
  <c r="E27" i="8"/>
  <c r="D23" i="8"/>
  <c r="E23" i="8"/>
  <c r="C23" i="8"/>
  <c r="C30" i="8"/>
  <c r="D30" i="8"/>
  <c r="E30" i="8"/>
  <c r="C32" i="8"/>
  <c r="D32" i="8"/>
  <c r="E32" i="8"/>
  <c r="C33" i="8"/>
  <c r="D33" i="8"/>
  <c r="E33" i="8"/>
  <c r="D29" i="8"/>
  <c r="E29" i="8"/>
  <c r="C29" i="8"/>
  <c r="C36" i="8"/>
  <c r="D36" i="8"/>
  <c r="E36" i="8"/>
  <c r="C37" i="8"/>
  <c r="D37" i="8"/>
  <c r="E37" i="8"/>
  <c r="C38" i="8"/>
  <c r="D38" i="8"/>
  <c r="E38" i="8"/>
  <c r="C39" i="8"/>
  <c r="D39" i="8"/>
  <c r="E39" i="8"/>
  <c r="D35" i="8"/>
  <c r="E35" i="8"/>
  <c r="C35" i="8"/>
  <c r="D41" i="8"/>
  <c r="E41" i="8"/>
  <c r="C41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D43" i="8"/>
  <c r="E43" i="8"/>
  <c r="C43" i="8"/>
  <c r="C56" i="8"/>
  <c r="D56" i="8"/>
  <c r="E56" i="8"/>
  <c r="C57" i="8"/>
  <c r="D57" i="8"/>
  <c r="E57" i="8"/>
  <c r="C58" i="8"/>
  <c r="D58" i="8"/>
  <c r="E58" i="8"/>
  <c r="C59" i="8"/>
  <c r="D59" i="8"/>
  <c r="E59" i="8"/>
  <c r="D55" i="8"/>
  <c r="E55" i="8"/>
  <c r="C55" i="8"/>
  <c r="C62" i="8"/>
  <c r="D62" i="8"/>
  <c r="E62" i="8"/>
  <c r="C63" i="8"/>
  <c r="D63" i="8"/>
  <c r="E63" i="8"/>
  <c r="C64" i="8"/>
  <c r="D64" i="8"/>
  <c r="E64" i="8"/>
  <c r="C65" i="8"/>
  <c r="D65" i="8"/>
  <c r="E65" i="8"/>
  <c r="D61" i="8"/>
  <c r="E61" i="8"/>
  <c r="C61" i="8"/>
  <c r="C68" i="8"/>
  <c r="D68" i="8"/>
  <c r="E68" i="8"/>
  <c r="C69" i="8"/>
  <c r="D69" i="8"/>
  <c r="E69" i="8"/>
  <c r="C70" i="8"/>
  <c r="D70" i="8"/>
  <c r="E70" i="8"/>
  <c r="C71" i="8"/>
  <c r="D71" i="8"/>
  <c r="E71" i="8"/>
  <c r="D67" i="8"/>
  <c r="E67" i="8"/>
  <c r="C67" i="8"/>
  <c r="N72" i="8"/>
  <c r="M72" i="8"/>
  <c r="L72" i="8"/>
  <c r="N66" i="8"/>
  <c r="M66" i="8"/>
  <c r="L66" i="8"/>
  <c r="N60" i="8"/>
  <c r="M60" i="8"/>
  <c r="L60" i="8"/>
  <c r="N54" i="8"/>
  <c r="M54" i="8"/>
  <c r="L54" i="8"/>
  <c r="N40" i="8"/>
  <c r="N42" i="8" s="1"/>
  <c r="M40" i="8"/>
  <c r="M42" i="8" s="1"/>
  <c r="L40" i="8"/>
  <c r="L42" i="8" s="1"/>
  <c r="N31" i="8"/>
  <c r="M31" i="8"/>
  <c r="L31" i="8"/>
  <c r="N28" i="8"/>
  <c r="M28" i="8"/>
  <c r="L28" i="8"/>
  <c r="N16" i="8"/>
  <c r="N22" i="8" s="1"/>
  <c r="M16" i="8"/>
  <c r="M22" i="8" s="1"/>
  <c r="L16" i="8"/>
  <c r="L22" i="8" s="1"/>
  <c r="H109" i="20" l="1"/>
  <c r="J109" i="20"/>
  <c r="G86" i="20"/>
  <c r="G99" i="20"/>
  <c r="N114" i="19"/>
  <c r="N157" i="19"/>
  <c r="O192" i="19"/>
  <c r="O193" i="19" s="1"/>
  <c r="T89" i="19"/>
  <c r="T96" i="19" s="1"/>
  <c r="T43" i="19"/>
  <c r="T71" i="19" s="1"/>
  <c r="T97" i="19" s="1"/>
  <c r="S89" i="19"/>
  <c r="S43" i="19"/>
  <c r="S71" i="19" s="1"/>
  <c r="Q167" i="19"/>
  <c r="N43" i="19"/>
  <c r="G94" i="20"/>
  <c r="G108" i="20"/>
  <c r="M109" i="20"/>
  <c r="M26" i="17"/>
  <c r="M33" i="17" s="1"/>
  <c r="N30" i="18"/>
  <c r="N129" i="19"/>
  <c r="P167" i="19"/>
  <c r="N26" i="17"/>
  <c r="N33" i="17" s="1"/>
  <c r="P192" i="19"/>
  <c r="L26" i="17"/>
  <c r="L33" i="17" s="1"/>
  <c r="Q192" i="19"/>
  <c r="G73" i="20"/>
  <c r="O109" i="20"/>
  <c r="N109" i="20" s="1"/>
  <c r="N66" i="20"/>
  <c r="I89" i="19"/>
  <c r="N190" i="19"/>
  <c r="N138" i="19"/>
  <c r="N161" i="19"/>
  <c r="N120" i="19"/>
  <c r="O167" i="19"/>
  <c r="H43" i="19"/>
  <c r="H71" i="19" s="1"/>
  <c r="N89" i="19"/>
  <c r="Q43" i="19"/>
  <c r="Q71" i="19" s="1"/>
  <c r="G71" i="19"/>
  <c r="G89" i="19"/>
  <c r="I43" i="19"/>
  <c r="I71" i="19" s="1"/>
  <c r="P89" i="19"/>
  <c r="R43" i="19"/>
  <c r="R71" i="19" s="1"/>
  <c r="H89" i="19"/>
  <c r="N71" i="19"/>
  <c r="P43" i="19"/>
  <c r="P71" i="19" s="1"/>
  <c r="Q89" i="19"/>
  <c r="R89" i="19"/>
  <c r="N185" i="19"/>
  <c r="N151" i="19"/>
  <c r="I192" i="19"/>
  <c r="I167" i="19"/>
  <c r="N126" i="19"/>
  <c r="L57" i="10"/>
  <c r="M57" i="10"/>
  <c r="N57" i="10"/>
  <c r="N73" i="8"/>
  <c r="L73" i="8"/>
  <c r="M73" i="8"/>
  <c r="E20" i="47"/>
  <c r="E17" i="47"/>
  <c r="D17" i="57"/>
  <c r="E17" i="57"/>
  <c r="F17" i="57"/>
  <c r="D166" i="19"/>
  <c r="C166" i="19" s="1"/>
  <c r="G109" i="20" l="1"/>
  <c r="Q193" i="19"/>
  <c r="N167" i="19"/>
  <c r="P193" i="19"/>
  <c r="E16" i="47"/>
  <c r="N192" i="19"/>
  <c r="I193" i="19"/>
  <c r="E60" i="19"/>
  <c r="F60" i="19"/>
  <c r="M60" i="19"/>
  <c r="U60" i="19"/>
  <c r="D60" i="19"/>
  <c r="C48" i="20"/>
  <c r="N193" i="19" l="1"/>
  <c r="AG18" i="20"/>
  <c r="AG52" i="20" s="1"/>
  <c r="G40" i="8" l="1"/>
  <c r="H40" i="8"/>
  <c r="F40" i="8"/>
  <c r="I15" i="57" l="1"/>
  <c r="I16" i="57"/>
  <c r="C17" i="57"/>
  <c r="K75" i="47" l="1"/>
  <c r="D23" i="44" l="1"/>
  <c r="E23" i="44"/>
  <c r="F21" i="44"/>
  <c r="D11" i="44"/>
  <c r="B11" i="44" s="1"/>
  <c r="E11" i="44"/>
  <c r="E7" i="44" s="1"/>
  <c r="E27" i="44" s="1"/>
  <c r="B15" i="44"/>
  <c r="F73" i="20"/>
  <c r="D73" i="20"/>
  <c r="F66" i="20"/>
  <c r="F86" i="20"/>
  <c r="F94" i="20"/>
  <c r="F99" i="20"/>
  <c r="F108" i="20"/>
  <c r="C50" i="20"/>
  <c r="D51" i="20"/>
  <c r="AH18" i="20"/>
  <c r="D18" i="20"/>
  <c r="D11" i="20"/>
  <c r="C13" i="20"/>
  <c r="C14" i="20"/>
  <c r="C15" i="20"/>
  <c r="C16" i="20"/>
  <c r="C17" i="20"/>
  <c r="C9" i="20"/>
  <c r="C10" i="20"/>
  <c r="C73" i="20" l="1"/>
  <c r="C66" i="20"/>
  <c r="B7" i="44"/>
  <c r="F109" i="20"/>
  <c r="D7" i="44"/>
  <c r="D27" i="44" s="1"/>
  <c r="F7" i="44"/>
  <c r="F27" i="44" s="1"/>
  <c r="L114" i="19"/>
  <c r="L120" i="19" s="1"/>
  <c r="M114" i="19"/>
  <c r="M120" i="19" s="1"/>
  <c r="L126" i="19"/>
  <c r="M126" i="19"/>
  <c r="L129" i="19"/>
  <c r="M129" i="19"/>
  <c r="L138" i="19"/>
  <c r="M138" i="19"/>
  <c r="L151" i="19"/>
  <c r="M151" i="19"/>
  <c r="L157" i="19"/>
  <c r="M157" i="19"/>
  <c r="L161" i="19"/>
  <c r="M161" i="19"/>
  <c r="L166" i="19"/>
  <c r="M166" i="19"/>
  <c r="L179" i="19"/>
  <c r="M179" i="19"/>
  <c r="L185" i="19"/>
  <c r="M185" i="19"/>
  <c r="M190" i="19"/>
  <c r="F190" i="19" s="1"/>
  <c r="K114" i="19"/>
  <c r="K120" i="19" s="1"/>
  <c r="K126" i="19"/>
  <c r="K129" i="19"/>
  <c r="K138" i="19"/>
  <c r="K151" i="19"/>
  <c r="K157" i="19"/>
  <c r="K161" i="19"/>
  <c r="K166" i="19"/>
  <c r="K179" i="19"/>
  <c r="K185" i="19"/>
  <c r="K190" i="19"/>
  <c r="F185" i="19"/>
  <c r="F179" i="19"/>
  <c r="F161" i="19"/>
  <c r="F157" i="19"/>
  <c r="F151" i="19"/>
  <c r="F138" i="19"/>
  <c r="F140" i="19" s="1"/>
  <c r="F120" i="19"/>
  <c r="F114" i="19"/>
  <c r="F167" i="19" l="1"/>
  <c r="M140" i="19"/>
  <c r="M167" i="19" s="1"/>
  <c r="L140" i="19"/>
  <c r="L167" i="19" s="1"/>
  <c r="K140" i="19"/>
  <c r="K167" i="19" s="1"/>
  <c r="K192" i="19"/>
  <c r="F192" i="19"/>
  <c r="L190" i="19"/>
  <c r="L192" i="19" s="1"/>
  <c r="M192" i="19"/>
  <c r="G19" i="10"/>
  <c r="H19" i="10"/>
  <c r="I19" i="10"/>
  <c r="J19" i="10"/>
  <c r="K19" i="10"/>
  <c r="O19" i="10"/>
  <c r="P19" i="10"/>
  <c r="Q19" i="10"/>
  <c r="F19" i="10"/>
  <c r="G12" i="10"/>
  <c r="H12" i="10"/>
  <c r="I12" i="10"/>
  <c r="J12" i="10"/>
  <c r="K12" i="10"/>
  <c r="O12" i="10"/>
  <c r="P12" i="10"/>
  <c r="Q12" i="10"/>
  <c r="F12" i="10"/>
  <c r="H60" i="8"/>
  <c r="F193" i="19" l="1"/>
  <c r="C19" i="10"/>
  <c r="D19" i="10"/>
  <c r="C12" i="10"/>
  <c r="E19" i="10"/>
  <c r="E12" i="10"/>
  <c r="D12" i="10"/>
  <c r="M193" i="19"/>
  <c r="L193" i="19"/>
  <c r="K193" i="19"/>
  <c r="B21" i="44"/>
  <c r="G75" i="47"/>
  <c r="E75" i="47"/>
  <c r="C74" i="47"/>
  <c r="C73" i="47"/>
  <c r="K71" i="47"/>
  <c r="K80" i="47" s="1"/>
  <c r="G71" i="47"/>
  <c r="E71" i="47"/>
  <c r="L55" i="47"/>
  <c r="K55" i="47"/>
  <c r="H55" i="47"/>
  <c r="G55" i="47"/>
  <c r="F55" i="47"/>
  <c r="E55" i="47"/>
  <c r="D54" i="47"/>
  <c r="C54" i="47"/>
  <c r="D53" i="47"/>
  <c r="C53" i="47"/>
  <c r="C52" i="47"/>
  <c r="L50" i="47"/>
  <c r="K50" i="47"/>
  <c r="H50" i="47"/>
  <c r="G50" i="47"/>
  <c r="F50" i="47"/>
  <c r="E50" i="47"/>
  <c r="D49" i="47"/>
  <c r="C49" i="47"/>
  <c r="D48" i="47"/>
  <c r="C48" i="47"/>
  <c r="D46" i="47"/>
  <c r="C46" i="47"/>
  <c r="C45" i="47" s="1"/>
  <c r="L45" i="47"/>
  <c r="K45" i="47"/>
  <c r="H45" i="47"/>
  <c r="G45" i="47"/>
  <c r="F45" i="47"/>
  <c r="E45" i="47"/>
  <c r="D45" i="47"/>
  <c r="D44" i="47"/>
  <c r="C44" i="47"/>
  <c r="D43" i="47"/>
  <c r="C43" i="47"/>
  <c r="L42" i="47"/>
  <c r="K42" i="47"/>
  <c r="H42" i="47"/>
  <c r="G42" i="47"/>
  <c r="F42" i="47"/>
  <c r="E42" i="47"/>
  <c r="D40" i="47"/>
  <c r="C40" i="47"/>
  <c r="D39" i="47"/>
  <c r="C39" i="47"/>
  <c r="D38" i="47"/>
  <c r="C38" i="47"/>
  <c r="L37" i="47"/>
  <c r="K37" i="47"/>
  <c r="H37" i="47"/>
  <c r="G37" i="47"/>
  <c r="F37" i="47"/>
  <c r="E37" i="47"/>
  <c r="D36" i="47"/>
  <c r="C36" i="47"/>
  <c r="D35" i="47"/>
  <c r="D34" i="47" s="1"/>
  <c r="C35" i="47"/>
  <c r="C34" i="47" s="1"/>
  <c r="L34" i="47"/>
  <c r="K34" i="47"/>
  <c r="H34" i="47"/>
  <c r="G34" i="47"/>
  <c r="F34" i="47"/>
  <c r="E34" i="47"/>
  <c r="D33" i="47"/>
  <c r="C33" i="47"/>
  <c r="D32" i="47"/>
  <c r="C32" i="47"/>
  <c r="L31" i="47"/>
  <c r="K31" i="47"/>
  <c r="H31" i="47"/>
  <c r="G31" i="47"/>
  <c r="F31" i="47"/>
  <c r="E31" i="47"/>
  <c r="D29" i="47"/>
  <c r="C29" i="47"/>
  <c r="D28" i="47"/>
  <c r="C28" i="47"/>
  <c r="D27" i="47"/>
  <c r="D26" i="47" s="1"/>
  <c r="C27" i="47"/>
  <c r="C26" i="47" s="1"/>
  <c r="L26" i="47"/>
  <c r="K26" i="47"/>
  <c r="H26" i="47"/>
  <c r="G26" i="47"/>
  <c r="E26" i="47"/>
  <c r="D25" i="47"/>
  <c r="C25" i="47"/>
  <c r="C23" i="47" s="1"/>
  <c r="D24" i="47"/>
  <c r="C24" i="47"/>
  <c r="L23" i="47"/>
  <c r="K23" i="47"/>
  <c r="H23" i="47"/>
  <c r="G23" i="47"/>
  <c r="F23" i="47"/>
  <c r="E23" i="47"/>
  <c r="D21" i="47"/>
  <c r="D20" i="47" s="1"/>
  <c r="C21" i="47"/>
  <c r="C20" i="47" s="1"/>
  <c r="L20" i="47"/>
  <c r="K20" i="47"/>
  <c r="H20" i="47"/>
  <c r="G20" i="47"/>
  <c r="F20" i="47"/>
  <c r="D19" i="47"/>
  <c r="C19" i="47"/>
  <c r="D18" i="47"/>
  <c r="C18" i="47"/>
  <c r="L17" i="47"/>
  <c r="K17" i="47"/>
  <c r="H17" i="47"/>
  <c r="G17" i="47"/>
  <c r="F17" i="47"/>
  <c r="D14" i="47"/>
  <c r="D13" i="47" s="1"/>
  <c r="C14" i="47"/>
  <c r="C13" i="47" s="1"/>
  <c r="L13" i="47"/>
  <c r="K13" i="47"/>
  <c r="H13" i="47"/>
  <c r="G13" i="47"/>
  <c r="F13" i="47"/>
  <c r="E13" i="47"/>
  <c r="D12" i="47"/>
  <c r="C12" i="47"/>
  <c r="D11" i="47"/>
  <c r="C11" i="47"/>
  <c r="L10" i="47"/>
  <c r="K10" i="47"/>
  <c r="K9" i="47" s="1"/>
  <c r="H10" i="47"/>
  <c r="G10" i="47"/>
  <c r="F10" i="47"/>
  <c r="E10" i="47"/>
  <c r="E17" i="45"/>
  <c r="D26" i="45"/>
  <c r="B26" i="45"/>
  <c r="E10" i="45"/>
  <c r="E11" i="45"/>
  <c r="E12" i="45"/>
  <c r="E13" i="45"/>
  <c r="E14" i="45"/>
  <c r="E15" i="45"/>
  <c r="E16" i="45"/>
  <c r="E18" i="45"/>
  <c r="E19" i="45"/>
  <c r="E20" i="45"/>
  <c r="E22" i="45"/>
  <c r="E23" i="45"/>
  <c r="E24" i="45"/>
  <c r="E25" i="45"/>
  <c r="E9" i="45"/>
  <c r="J129" i="19"/>
  <c r="E157" i="19"/>
  <c r="D157" i="19"/>
  <c r="E161" i="19"/>
  <c r="D161" i="19"/>
  <c r="U41" i="19"/>
  <c r="U43" i="19" s="1"/>
  <c r="M83" i="19"/>
  <c r="F83" i="19"/>
  <c r="E83" i="19"/>
  <c r="M80" i="19"/>
  <c r="F80" i="19"/>
  <c r="E80" i="19"/>
  <c r="M75" i="19"/>
  <c r="F75" i="19"/>
  <c r="E75" i="19"/>
  <c r="M70" i="19"/>
  <c r="F70" i="19"/>
  <c r="E70" i="19"/>
  <c r="M54" i="19"/>
  <c r="F54" i="19"/>
  <c r="E54" i="19"/>
  <c r="M41" i="19"/>
  <c r="F41" i="19"/>
  <c r="E41" i="19"/>
  <c r="M32" i="19"/>
  <c r="F32" i="19"/>
  <c r="E32" i="19"/>
  <c r="M29" i="19"/>
  <c r="F29" i="19"/>
  <c r="E29" i="19"/>
  <c r="M16" i="19"/>
  <c r="M22" i="19" s="1"/>
  <c r="F16" i="19"/>
  <c r="F22" i="19" s="1"/>
  <c r="E16" i="19"/>
  <c r="E22" i="19" s="1"/>
  <c r="C9" i="18"/>
  <c r="D9" i="18"/>
  <c r="E9" i="18"/>
  <c r="C10" i="18"/>
  <c r="D10" i="18"/>
  <c r="E10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C29" i="18"/>
  <c r="D29" i="18"/>
  <c r="E29" i="18"/>
  <c r="E8" i="18"/>
  <c r="D8" i="18"/>
  <c r="C8" i="18"/>
  <c r="C161" i="19" l="1"/>
  <c r="G16" i="47"/>
  <c r="K30" i="47"/>
  <c r="C42" i="47"/>
  <c r="C41" i="47" s="1"/>
  <c r="C71" i="47"/>
  <c r="L16" i="47"/>
  <c r="C75" i="47"/>
  <c r="E41" i="47"/>
  <c r="K41" i="47"/>
  <c r="G30" i="47"/>
  <c r="D42" i="47"/>
  <c r="K16" i="47"/>
  <c r="H22" i="47"/>
  <c r="H41" i="47"/>
  <c r="D55" i="47"/>
  <c r="C55" i="47"/>
  <c r="H9" i="47"/>
  <c r="D41" i="47"/>
  <c r="C157" i="19"/>
  <c r="L22" i="47"/>
  <c r="K22" i="47"/>
  <c r="H30" i="47"/>
  <c r="F9" i="47"/>
  <c r="L9" i="47"/>
  <c r="D10" i="47"/>
  <c r="D9" i="47" s="1"/>
  <c r="H16" i="47"/>
  <c r="L30" i="47"/>
  <c r="G22" i="47"/>
  <c r="F22" i="47"/>
  <c r="E22" i="47"/>
  <c r="E15" i="47" s="1"/>
  <c r="F16" i="47"/>
  <c r="E9" i="47"/>
  <c r="F41" i="47"/>
  <c r="L41" i="47"/>
  <c r="D31" i="47"/>
  <c r="D30" i="47" s="1"/>
  <c r="C22" i="47"/>
  <c r="E80" i="47"/>
  <c r="D37" i="47"/>
  <c r="C17" i="47"/>
  <c r="C16" i="47" s="1"/>
  <c r="D17" i="47"/>
  <c r="D16" i="47" s="1"/>
  <c r="D23" i="47"/>
  <c r="D22" i="47" s="1"/>
  <c r="G41" i="47"/>
  <c r="C10" i="47"/>
  <c r="C9" i="47" s="1"/>
  <c r="G9" i="47"/>
  <c r="C37" i="47"/>
  <c r="C31" i="47"/>
  <c r="C30" i="47" s="1"/>
  <c r="D50" i="47"/>
  <c r="E43" i="19"/>
  <c r="E71" i="19" s="1"/>
  <c r="M43" i="19"/>
  <c r="M71" i="19" s="1"/>
  <c r="M89" i="19"/>
  <c r="E89" i="19"/>
  <c r="C50" i="47"/>
  <c r="F43" i="19"/>
  <c r="F71" i="19" s="1"/>
  <c r="F89" i="19"/>
  <c r="G80" i="47"/>
  <c r="G79" i="47"/>
  <c r="E79" i="47"/>
  <c r="K79" i="47"/>
  <c r="B27" i="44"/>
  <c r="L15" i="47" l="1"/>
  <c r="H15" i="47"/>
  <c r="H47" i="47" s="1"/>
  <c r="H58" i="47" s="1"/>
  <c r="K15" i="47"/>
  <c r="K47" i="47" s="1"/>
  <c r="K58" i="47" s="1"/>
  <c r="G15" i="47"/>
  <c r="G47" i="47" s="1"/>
  <c r="G58" i="47" s="1"/>
  <c r="L47" i="47"/>
  <c r="L58" i="47" s="1"/>
  <c r="F15" i="47"/>
  <c r="F47" i="47" s="1"/>
  <c r="F58" i="47" s="1"/>
  <c r="E47" i="47"/>
  <c r="E58" i="47" s="1"/>
  <c r="D15" i="47"/>
  <c r="D47" i="47" s="1"/>
  <c r="C15" i="47"/>
  <c r="C47" i="47" s="1"/>
  <c r="C80" i="47"/>
  <c r="C79" i="47"/>
  <c r="D58" i="47" l="1"/>
  <c r="C58" i="47"/>
  <c r="C21" i="45"/>
  <c r="E21" i="45" l="1"/>
  <c r="E26" i="45" s="1"/>
  <c r="C26" i="45"/>
  <c r="C19" i="20" l="1"/>
  <c r="U83" i="19"/>
  <c r="U80" i="19"/>
  <c r="D80" i="19"/>
  <c r="U75" i="19"/>
  <c r="D75" i="19"/>
  <c r="H185" i="19"/>
  <c r="H179" i="19"/>
  <c r="H166" i="19"/>
  <c r="H161" i="19"/>
  <c r="H157" i="19"/>
  <c r="H151" i="19"/>
  <c r="H138" i="19"/>
  <c r="H126" i="19"/>
  <c r="H114" i="19"/>
  <c r="E185" i="19"/>
  <c r="E179" i="19"/>
  <c r="E151" i="19"/>
  <c r="E138" i="19"/>
  <c r="E140" i="19" s="1"/>
  <c r="E120" i="19"/>
  <c r="E114" i="19"/>
  <c r="E12" i="35"/>
  <c r="G12" i="35"/>
  <c r="E9" i="35"/>
  <c r="G9" i="35"/>
  <c r="D12" i="35"/>
  <c r="D9" i="35"/>
  <c r="Q56" i="10"/>
  <c r="Q48" i="10"/>
  <c r="Q43" i="10"/>
  <c r="Q35" i="10"/>
  <c r="K56" i="10"/>
  <c r="K48" i="10"/>
  <c r="K35" i="10"/>
  <c r="K43" i="10"/>
  <c r="H56" i="10"/>
  <c r="H48" i="10"/>
  <c r="E48" i="10" s="1"/>
  <c r="H43" i="10"/>
  <c r="H35" i="10"/>
  <c r="E35" i="10" s="1"/>
  <c r="Q72" i="8"/>
  <c r="Q66" i="8"/>
  <c r="Q60" i="8"/>
  <c r="Q54" i="8"/>
  <c r="Q40" i="8"/>
  <c r="Q42" i="8" s="1"/>
  <c r="Q31" i="8"/>
  <c r="Q28" i="8"/>
  <c r="Q16" i="8"/>
  <c r="Q22" i="8" s="1"/>
  <c r="K40" i="8"/>
  <c r="K31" i="8"/>
  <c r="K28" i="8"/>
  <c r="H72" i="8"/>
  <c r="H66" i="8"/>
  <c r="H54" i="8"/>
  <c r="H31" i="8"/>
  <c r="H28" i="8"/>
  <c r="E28" i="8" s="1"/>
  <c r="H16" i="8"/>
  <c r="G28" i="18"/>
  <c r="H28" i="18"/>
  <c r="H16" i="18"/>
  <c r="H11" i="18"/>
  <c r="J28" i="18"/>
  <c r="K28" i="18"/>
  <c r="P28" i="18"/>
  <c r="Q28" i="18"/>
  <c r="P16" i="18"/>
  <c r="Q16" i="18"/>
  <c r="P11" i="18"/>
  <c r="P23" i="18" s="1"/>
  <c r="Q11" i="18"/>
  <c r="Q23" i="18" s="1"/>
  <c r="Q30" i="18" s="1"/>
  <c r="K16" i="18"/>
  <c r="K11" i="18"/>
  <c r="K23" i="18" s="1"/>
  <c r="K30" i="18" s="1"/>
  <c r="J16" i="18"/>
  <c r="J11" i="18"/>
  <c r="J23" i="18" s="1"/>
  <c r="G16" i="18"/>
  <c r="Q31" i="17"/>
  <c r="Q17" i="17"/>
  <c r="Q12" i="17"/>
  <c r="H17" i="17"/>
  <c r="H12" i="17"/>
  <c r="H20" i="17"/>
  <c r="H31" i="17"/>
  <c r="E31" i="17" s="1"/>
  <c r="K20" i="17"/>
  <c r="K17" i="17"/>
  <c r="K12" i="17"/>
  <c r="K72" i="8"/>
  <c r="K66" i="8"/>
  <c r="K60" i="8"/>
  <c r="K54" i="8"/>
  <c r="K22" i="8"/>
  <c r="J9" i="7"/>
  <c r="J10" i="7"/>
  <c r="J11" i="7"/>
  <c r="J8" i="7"/>
  <c r="C20" i="35"/>
  <c r="C19" i="35"/>
  <c r="C18" i="35"/>
  <c r="C17" i="35"/>
  <c r="C16" i="35"/>
  <c r="C15" i="35"/>
  <c r="C14" i="35"/>
  <c r="C11" i="35"/>
  <c r="C10" i="35"/>
  <c r="C8" i="35"/>
  <c r="C7" i="35"/>
  <c r="E66" i="8" l="1"/>
  <c r="E72" i="8"/>
  <c r="E20" i="17"/>
  <c r="E16" i="8"/>
  <c r="K42" i="8"/>
  <c r="E40" i="8"/>
  <c r="E56" i="10"/>
  <c r="J17" i="7" s="1"/>
  <c r="U89" i="19"/>
  <c r="E60" i="8"/>
  <c r="E16" i="7" s="1"/>
  <c r="E12" i="17"/>
  <c r="H42" i="8"/>
  <c r="E31" i="8"/>
  <c r="E17" i="17"/>
  <c r="E54" i="8"/>
  <c r="E10" i="7" s="1"/>
  <c r="H140" i="19"/>
  <c r="E43" i="10"/>
  <c r="J15" i="7" s="1"/>
  <c r="G13" i="35"/>
  <c r="G21" i="35" s="1"/>
  <c r="E13" i="35"/>
  <c r="E21" i="35" s="1"/>
  <c r="J12" i="7"/>
  <c r="J13" i="7" s="1"/>
  <c r="K26" i="17"/>
  <c r="K33" i="17" s="1"/>
  <c r="D16" i="18"/>
  <c r="C12" i="35"/>
  <c r="H23" i="18"/>
  <c r="E23" i="18" s="1"/>
  <c r="E11" i="18"/>
  <c r="J16" i="7"/>
  <c r="E28" i="18"/>
  <c r="E17" i="7"/>
  <c r="E16" i="18"/>
  <c r="D28" i="18"/>
  <c r="E11" i="7"/>
  <c r="D13" i="35"/>
  <c r="Q57" i="10"/>
  <c r="Q33" i="17"/>
  <c r="Q73" i="8"/>
  <c r="H26" i="17"/>
  <c r="H57" i="10"/>
  <c r="K73" i="8"/>
  <c r="K57" i="10"/>
  <c r="E167" i="19"/>
  <c r="H192" i="19"/>
  <c r="H120" i="19"/>
  <c r="C9" i="35"/>
  <c r="H22" i="8"/>
  <c r="E15" i="7"/>
  <c r="E42" i="8" l="1"/>
  <c r="E26" i="17"/>
  <c r="E20" i="7" s="1"/>
  <c r="E21" i="7" s="1"/>
  <c r="E22" i="8"/>
  <c r="E8" i="7" s="1"/>
  <c r="H167" i="19"/>
  <c r="H193" i="19" s="1"/>
  <c r="E57" i="10"/>
  <c r="E18" i="7"/>
  <c r="C13" i="35"/>
  <c r="C21" i="35" s="1"/>
  <c r="H30" i="18"/>
  <c r="E30" i="18" s="1"/>
  <c r="J20" i="7" s="1"/>
  <c r="J21" i="7" s="1"/>
  <c r="J18" i="7"/>
  <c r="D21" i="35"/>
  <c r="H33" i="17"/>
  <c r="E33" i="17" s="1"/>
  <c r="E9" i="7"/>
  <c r="H73" i="8"/>
  <c r="E73" i="8" s="1"/>
  <c r="J14" i="31"/>
  <c r="I14" i="31"/>
  <c r="G14" i="31"/>
  <c r="F14" i="31"/>
  <c r="E14" i="31"/>
  <c r="D14" i="31"/>
  <c r="C14" i="31"/>
  <c r="B14" i="31"/>
  <c r="M11" i="31"/>
  <c r="L11" i="31"/>
  <c r="K11" i="31"/>
  <c r="M10" i="31"/>
  <c r="L10" i="31"/>
  <c r="H14" i="31"/>
  <c r="J22" i="7" l="1"/>
  <c r="L14" i="31"/>
  <c r="M14" i="31"/>
  <c r="K10" i="31"/>
  <c r="K14" i="31" s="1"/>
  <c r="C28" i="19" l="1"/>
  <c r="G11" i="18"/>
  <c r="D11" i="18" s="1"/>
  <c r="C24" i="20" l="1"/>
  <c r="D70" i="19"/>
  <c r="D120" i="19"/>
  <c r="C120" i="19" s="1"/>
  <c r="C9" i="19" l="1"/>
  <c r="C49" i="20" l="1"/>
  <c r="C51" i="20" s="1"/>
  <c r="C34" i="20"/>
  <c r="C35" i="20"/>
  <c r="C36" i="20"/>
  <c r="C37" i="20"/>
  <c r="C39" i="20"/>
  <c r="C40" i="20"/>
  <c r="C41" i="20"/>
  <c r="C42" i="20"/>
  <c r="C43" i="20"/>
  <c r="C44" i="20"/>
  <c r="C45" i="20"/>
  <c r="C46" i="20"/>
  <c r="C27" i="20"/>
  <c r="C30" i="20"/>
  <c r="C31" i="20"/>
  <c r="C32" i="20"/>
  <c r="C26" i="20"/>
  <c r="C20" i="20"/>
  <c r="C21" i="20"/>
  <c r="C22" i="20"/>
  <c r="C23" i="20"/>
  <c r="C68" i="19"/>
  <c r="C69" i="19"/>
  <c r="C65" i="19"/>
  <c r="C56" i="19"/>
  <c r="C57" i="19"/>
  <c r="C58" i="19"/>
  <c r="C59" i="19"/>
  <c r="C61" i="19"/>
  <c r="C62" i="19"/>
  <c r="C55" i="19"/>
  <c r="C51" i="19"/>
  <c r="C52" i="19"/>
  <c r="C53" i="19"/>
  <c r="C50" i="19"/>
  <c r="C49" i="19"/>
  <c r="C45" i="19"/>
  <c r="C44" i="19"/>
  <c r="C37" i="19"/>
  <c r="C38" i="19"/>
  <c r="C39" i="19"/>
  <c r="C33" i="19"/>
  <c r="C31" i="19"/>
  <c r="C34" i="19"/>
  <c r="C35" i="19"/>
  <c r="C36" i="19"/>
  <c r="C30" i="19"/>
  <c r="C27" i="19"/>
  <c r="C85" i="19"/>
  <c r="C86" i="19"/>
  <c r="C87" i="19"/>
  <c r="C88" i="19"/>
  <c r="C90" i="19"/>
  <c r="C91" i="19"/>
  <c r="C92" i="19"/>
  <c r="C93" i="19"/>
  <c r="C95" i="19"/>
  <c r="C84" i="19"/>
  <c r="C72" i="19"/>
  <c r="C73" i="19"/>
  <c r="C74" i="19"/>
  <c r="C76" i="19"/>
  <c r="C77" i="19"/>
  <c r="C78" i="19"/>
  <c r="C79" i="19"/>
  <c r="C80" i="19"/>
  <c r="C81" i="19"/>
  <c r="C21" i="19"/>
  <c r="C23" i="19"/>
  <c r="C24" i="19"/>
  <c r="C25" i="19"/>
  <c r="C26" i="19"/>
  <c r="C18" i="19"/>
  <c r="C19" i="19"/>
  <c r="C20" i="19"/>
  <c r="C17" i="19"/>
  <c r="C13" i="19"/>
  <c r="C14" i="19"/>
  <c r="C15" i="19"/>
  <c r="C11" i="19"/>
  <c r="C10" i="19"/>
  <c r="C82" i="19"/>
  <c r="C48" i="19"/>
  <c r="P30" i="18"/>
  <c r="J30" i="18"/>
  <c r="G23" i="18"/>
  <c r="G30" i="18" l="1"/>
  <c r="D30" i="18" s="1"/>
  <c r="I20" i="7" s="1"/>
  <c r="D23" i="18"/>
  <c r="C75" i="19"/>
  <c r="C83" i="19"/>
  <c r="C16" i="19"/>
  <c r="P31" i="17"/>
  <c r="P17" i="17"/>
  <c r="P12" i="17"/>
  <c r="J31" i="17"/>
  <c r="J20" i="17"/>
  <c r="J17" i="17"/>
  <c r="J12" i="17"/>
  <c r="G31" i="17"/>
  <c r="D31" i="17" s="1"/>
  <c r="G20" i="17"/>
  <c r="G17" i="17"/>
  <c r="D17" i="17" s="1"/>
  <c r="G12" i="17"/>
  <c r="D12" i="17" s="1"/>
  <c r="P56" i="10"/>
  <c r="P48" i="10"/>
  <c r="P43" i="10"/>
  <c r="P35" i="10"/>
  <c r="J56" i="10"/>
  <c r="J48" i="10"/>
  <c r="J43" i="10"/>
  <c r="J35" i="10"/>
  <c r="G56" i="10"/>
  <c r="D56" i="10" s="1"/>
  <c r="G48" i="10"/>
  <c r="D48" i="10" s="1"/>
  <c r="G35" i="10"/>
  <c r="D35" i="10" s="1"/>
  <c r="P72" i="8"/>
  <c r="P66" i="8"/>
  <c r="P60" i="8"/>
  <c r="P40" i="8"/>
  <c r="P42" i="8" s="1"/>
  <c r="P31" i="8"/>
  <c r="P28" i="8"/>
  <c r="P16" i="8"/>
  <c r="P22" i="8" s="1"/>
  <c r="J72" i="8"/>
  <c r="J66" i="8"/>
  <c r="J60" i="8"/>
  <c r="J54" i="8"/>
  <c r="J40" i="8"/>
  <c r="J31" i="8"/>
  <c r="J28" i="8"/>
  <c r="J16" i="8"/>
  <c r="J22" i="8" s="1"/>
  <c r="G72" i="8"/>
  <c r="G66" i="8"/>
  <c r="D66" i="8" s="1"/>
  <c r="G60" i="8"/>
  <c r="G31" i="8"/>
  <c r="G28" i="8"/>
  <c r="G16" i="8"/>
  <c r="D16" i="8" s="1"/>
  <c r="I9" i="7"/>
  <c r="I10" i="7"/>
  <c r="I11" i="7"/>
  <c r="H10" i="7"/>
  <c r="I8" i="7"/>
  <c r="H8" i="7"/>
  <c r="F12" i="17"/>
  <c r="F17" i="17"/>
  <c r="F20" i="17"/>
  <c r="F31" i="17"/>
  <c r="D29" i="19"/>
  <c r="C47" i="19"/>
  <c r="D32" i="19"/>
  <c r="C40" i="19"/>
  <c r="C41" i="19" s="1"/>
  <c r="C42" i="19"/>
  <c r="C11" i="20"/>
  <c r="C29" i="20"/>
  <c r="C28" i="20"/>
  <c r="D20" i="17" l="1"/>
  <c r="D28" i="8"/>
  <c r="D60" i="8"/>
  <c r="D72" i="8"/>
  <c r="D17" i="7" s="1"/>
  <c r="J42" i="8"/>
  <c r="J73" i="8" s="1"/>
  <c r="D40" i="8"/>
  <c r="G42" i="8"/>
  <c r="D31" i="8"/>
  <c r="D16" i="7"/>
  <c r="D15" i="7"/>
  <c r="D11" i="7"/>
  <c r="I17" i="7"/>
  <c r="I16" i="7"/>
  <c r="I12" i="7"/>
  <c r="I13" i="7" s="1"/>
  <c r="F26" i="17"/>
  <c r="J26" i="17"/>
  <c r="J33" i="17" s="1"/>
  <c r="P33" i="17"/>
  <c r="G26" i="17"/>
  <c r="I21" i="7"/>
  <c r="J57" i="10"/>
  <c r="P57" i="10"/>
  <c r="G22" i="8"/>
  <c r="C12" i="20"/>
  <c r="P54" i="8"/>
  <c r="P73" i="8" s="1"/>
  <c r="G43" i="10"/>
  <c r="D43" i="10" s="1"/>
  <c r="G54" i="8"/>
  <c r="C18" i="20"/>
  <c r="H9" i="7"/>
  <c r="D108" i="20"/>
  <c r="C108" i="20" s="1"/>
  <c r="D99" i="20"/>
  <c r="C99" i="20" s="1"/>
  <c r="D94" i="20"/>
  <c r="C94" i="20" s="1"/>
  <c r="D86" i="20"/>
  <c r="C86" i="20" s="1"/>
  <c r="D47" i="20"/>
  <c r="D38" i="20"/>
  <c r="AH33" i="20"/>
  <c r="AH52" i="20" s="1"/>
  <c r="D33" i="20"/>
  <c r="D25" i="20"/>
  <c r="J185" i="19"/>
  <c r="G185" i="19" s="1"/>
  <c r="D185" i="19"/>
  <c r="C185" i="19" s="1"/>
  <c r="J179" i="19"/>
  <c r="G179" i="19" s="1"/>
  <c r="D179" i="19"/>
  <c r="C179" i="19" s="1"/>
  <c r="J166" i="19"/>
  <c r="G166" i="19" s="1"/>
  <c r="J161" i="19"/>
  <c r="G161" i="19" s="1"/>
  <c r="J157" i="19"/>
  <c r="G157" i="19" s="1"/>
  <c r="D151" i="19"/>
  <c r="C151" i="19" s="1"/>
  <c r="J151" i="19"/>
  <c r="G151" i="19" s="1"/>
  <c r="J138" i="19"/>
  <c r="G138" i="19" s="1"/>
  <c r="D138" i="19"/>
  <c r="H129" i="19"/>
  <c r="G129" i="19" s="1"/>
  <c r="J126" i="19"/>
  <c r="G126" i="19" s="1"/>
  <c r="J114" i="19"/>
  <c r="G114" i="19" s="1"/>
  <c r="D114" i="19"/>
  <c r="C114" i="19" s="1"/>
  <c r="D83" i="19"/>
  <c r="D89" i="19" s="1"/>
  <c r="U70" i="19"/>
  <c r="U54" i="19"/>
  <c r="D54" i="19"/>
  <c r="D41" i="19"/>
  <c r="U32" i="19"/>
  <c r="U29" i="19"/>
  <c r="U16" i="19"/>
  <c r="U22" i="19" s="1"/>
  <c r="D16" i="19"/>
  <c r="D22" i="19" s="1"/>
  <c r="D42" i="8" l="1"/>
  <c r="D9" i="7" s="1"/>
  <c r="D54" i="8"/>
  <c r="D10" i="7" s="1"/>
  <c r="D26" i="17"/>
  <c r="D20" i="7" s="1"/>
  <c r="D21" i="7" s="1"/>
  <c r="F33" i="17"/>
  <c r="D22" i="8"/>
  <c r="D8" i="7" s="1"/>
  <c r="D140" i="19"/>
  <c r="C140" i="19" s="1"/>
  <c r="C138" i="19"/>
  <c r="U71" i="19"/>
  <c r="D52" i="20"/>
  <c r="I15" i="7"/>
  <c r="I18" i="7" s="1"/>
  <c r="I22" i="7" s="1"/>
  <c r="G33" i="17"/>
  <c r="D33" i="17" s="1"/>
  <c r="D18" i="7"/>
  <c r="J120" i="19"/>
  <c r="G120" i="19" s="1"/>
  <c r="C60" i="19"/>
  <c r="C64" i="19"/>
  <c r="G73" i="8"/>
  <c r="D73" i="8" s="1"/>
  <c r="C29" i="19"/>
  <c r="C22" i="19"/>
  <c r="C54" i="19"/>
  <c r="C70" i="19"/>
  <c r="D43" i="19"/>
  <c r="J140" i="19"/>
  <c r="G140" i="19" s="1"/>
  <c r="C47" i="20"/>
  <c r="C32" i="19"/>
  <c r="C25" i="20"/>
  <c r="G57" i="10"/>
  <c r="D57" i="10" s="1"/>
  <c r="D109" i="20"/>
  <c r="C109" i="20" s="1"/>
  <c r="C38" i="20"/>
  <c r="D167" i="19" l="1"/>
  <c r="C167" i="19" s="1"/>
  <c r="C43" i="19"/>
  <c r="C33" i="20"/>
  <c r="C52" i="20" s="1"/>
  <c r="D71" i="19"/>
  <c r="D13" i="7"/>
  <c r="D22" i="7" s="1"/>
  <c r="I24" i="7" s="1"/>
  <c r="U94" i="19"/>
  <c r="S94" i="19" s="1"/>
  <c r="S96" i="19" s="1"/>
  <c r="S97" i="19" s="1"/>
  <c r="J167" i="19"/>
  <c r="G167" i="19" s="1"/>
  <c r="R94" i="19" l="1"/>
  <c r="U96" i="19"/>
  <c r="U97" i="19" s="1"/>
  <c r="C89" i="19"/>
  <c r="L94" i="19" l="1"/>
  <c r="L96" i="19" s="1"/>
  <c r="L97" i="19" s="1"/>
  <c r="Q94" i="19"/>
  <c r="O94" i="19" s="1"/>
  <c r="O96" i="19" s="1"/>
  <c r="O97" i="19" s="1"/>
  <c r="P94" i="19"/>
  <c r="R96" i="19"/>
  <c r="R97" i="19" s="1"/>
  <c r="G94" i="19"/>
  <c r="G96" i="19" s="1"/>
  <c r="G97" i="19" s="1"/>
  <c r="C71" i="19"/>
  <c r="J94" i="19" l="1"/>
  <c r="J96" i="19" s="1"/>
  <c r="J97" i="19" s="1"/>
  <c r="Q96" i="19"/>
  <c r="Q97" i="19" s="1"/>
  <c r="K94" i="19"/>
  <c r="K96" i="19" s="1"/>
  <c r="K97" i="19" s="1"/>
  <c r="N94" i="19"/>
  <c r="P96" i="19"/>
  <c r="P97" i="19" s="1"/>
  <c r="E94" i="19"/>
  <c r="M94" i="19"/>
  <c r="M96" i="19" s="1"/>
  <c r="M97" i="19" s="1"/>
  <c r="F94" i="19"/>
  <c r="H94" i="19" l="1"/>
  <c r="H96" i="19" s="1"/>
  <c r="H97" i="19" s="1"/>
  <c r="I94" i="19"/>
  <c r="I96" i="19" s="1"/>
  <c r="I97" i="19" s="1"/>
  <c r="N96" i="19"/>
  <c r="N97" i="19" s="1"/>
  <c r="E96" i="19"/>
  <c r="E97" i="19" s="1"/>
  <c r="F96" i="19"/>
  <c r="F97" i="19" s="1"/>
  <c r="D94" i="19" l="1"/>
  <c r="D96" i="19" s="1"/>
  <c r="E190" i="19"/>
  <c r="E192" i="19" s="1"/>
  <c r="E193" i="19" s="1"/>
  <c r="C94" i="19" l="1"/>
  <c r="C96" i="19" s="1"/>
  <c r="D97" i="19"/>
  <c r="C97" i="19" s="1"/>
  <c r="J190" i="19"/>
  <c r="G190" i="19" s="1"/>
  <c r="J192" i="19" l="1"/>
  <c r="D190" i="19"/>
  <c r="C190" i="19" s="1"/>
  <c r="F43" i="10"/>
  <c r="H11" i="7"/>
  <c r="O28" i="18"/>
  <c r="I28" i="18"/>
  <c r="F28" i="18"/>
  <c r="O16" i="18"/>
  <c r="I16" i="18"/>
  <c r="F16" i="18"/>
  <c r="O11" i="18"/>
  <c r="O23" i="18" s="1"/>
  <c r="I11" i="18"/>
  <c r="I23" i="18" s="1"/>
  <c r="F11" i="18"/>
  <c r="O31" i="17"/>
  <c r="I31" i="17"/>
  <c r="C31" i="17" s="1"/>
  <c r="I20" i="17"/>
  <c r="C20" i="17" s="1"/>
  <c r="O17" i="17"/>
  <c r="I17" i="17"/>
  <c r="C17" i="17" s="1"/>
  <c r="O12" i="17"/>
  <c r="I12" i="17"/>
  <c r="C12" i="17" s="1"/>
  <c r="J193" i="19" l="1"/>
  <c r="G193" i="19" s="1"/>
  <c r="G192" i="19"/>
  <c r="I26" i="17"/>
  <c r="C28" i="18"/>
  <c r="C11" i="18"/>
  <c r="C16" i="18"/>
  <c r="I30" i="18"/>
  <c r="O30" i="18"/>
  <c r="F23" i="18"/>
  <c r="C23" i="18" s="1"/>
  <c r="I33" i="17" l="1"/>
  <c r="C26" i="17"/>
  <c r="C20" i="7" s="1"/>
  <c r="C21" i="7" s="1"/>
  <c r="O33" i="17"/>
  <c r="D192" i="19"/>
  <c r="C192" i="19" s="1"/>
  <c r="F30" i="18"/>
  <c r="C30" i="18" s="1"/>
  <c r="H20" i="7" s="1"/>
  <c r="O56" i="10"/>
  <c r="I56" i="10"/>
  <c r="F56" i="10"/>
  <c r="O48" i="10"/>
  <c r="I48" i="10"/>
  <c r="F48" i="10"/>
  <c r="O43" i="10"/>
  <c r="I43" i="10"/>
  <c r="O35" i="10"/>
  <c r="I35" i="10"/>
  <c r="F35" i="10"/>
  <c r="C35" i="10" s="1"/>
  <c r="O72" i="8"/>
  <c r="I72" i="8"/>
  <c r="F72" i="8"/>
  <c r="O66" i="8"/>
  <c r="I66" i="8"/>
  <c r="F66" i="8"/>
  <c r="O60" i="8"/>
  <c r="I60" i="8"/>
  <c r="F60" i="8"/>
  <c r="O54" i="8"/>
  <c r="I54" i="8"/>
  <c r="O40" i="8"/>
  <c r="O42" i="8" s="1"/>
  <c r="I40" i="8"/>
  <c r="O31" i="8"/>
  <c r="I31" i="8"/>
  <c r="F31" i="8"/>
  <c r="O28" i="8"/>
  <c r="I28" i="8"/>
  <c r="F28" i="8"/>
  <c r="O16" i="8"/>
  <c r="O22" i="8" s="1"/>
  <c r="I16" i="8"/>
  <c r="I22" i="8" s="1"/>
  <c r="C60" i="8" l="1"/>
  <c r="C28" i="8"/>
  <c r="C72" i="8"/>
  <c r="C17" i="7" s="1"/>
  <c r="C43" i="10"/>
  <c r="H15" i="7" s="1"/>
  <c r="C48" i="10"/>
  <c r="C66" i="8"/>
  <c r="C11" i="7" s="1"/>
  <c r="I42" i="8"/>
  <c r="I73" i="8" s="1"/>
  <c r="C40" i="8"/>
  <c r="F42" i="8"/>
  <c r="C31" i="8"/>
  <c r="C56" i="10"/>
  <c r="C33" i="17"/>
  <c r="D193" i="19"/>
  <c r="C193" i="19" s="1"/>
  <c r="C15" i="7"/>
  <c r="C16" i="7"/>
  <c r="H12" i="7"/>
  <c r="H17" i="7"/>
  <c r="H16" i="7"/>
  <c r="F54" i="8"/>
  <c r="C54" i="8" s="1"/>
  <c r="O57" i="10"/>
  <c r="I57" i="10"/>
  <c r="O73" i="8"/>
  <c r="F16" i="8"/>
  <c r="C16" i="8" s="1"/>
  <c r="C42" i="8" l="1"/>
  <c r="C9" i="7" s="1"/>
  <c r="C10" i="7"/>
  <c r="E13" i="7"/>
  <c r="E22" i="7" s="1"/>
  <c r="F22" i="8"/>
  <c r="F57" i="10"/>
  <c r="C57" i="10" s="1"/>
  <c r="C22" i="8" l="1"/>
  <c r="C8" i="7" s="1"/>
  <c r="F73" i="8"/>
  <c r="C73" i="8" s="1"/>
  <c r="H21" i="7"/>
  <c r="C18" i="7" l="1"/>
  <c r="H18" i="7" l="1"/>
  <c r="C13" i="7" l="1"/>
  <c r="C22" i="7" s="1"/>
  <c r="H13" i="7" l="1"/>
  <c r="H22" i="7" s="1"/>
  <c r="H24" i="7" s="1"/>
  <c r="G7" i="57"/>
  <c r="G8" i="57"/>
  <c r="J7" i="57" l="1"/>
  <c r="J8" i="57"/>
  <c r="I7" i="57"/>
  <c r="I8" i="57"/>
  <c r="G9" i="57" l="1"/>
  <c r="G10" i="57"/>
  <c r="J9" i="57" l="1"/>
  <c r="J10" i="57"/>
  <c r="I9" i="57"/>
  <c r="I10" i="57"/>
  <c r="G12" i="57"/>
  <c r="G17" i="57" l="1"/>
  <c r="J12" i="57"/>
  <c r="I12" i="57"/>
  <c r="G13" i="57"/>
  <c r="I13" i="57" l="1"/>
  <c r="I17" i="57" s="1"/>
  <c r="H17" i="57"/>
  <c r="J13" i="57"/>
  <c r="J17" i="57" s="1"/>
</calcChain>
</file>

<file path=xl/sharedStrings.xml><?xml version="1.0" encoding="utf-8"?>
<sst xmlns="http://schemas.openxmlformats.org/spreadsheetml/2006/main" count="2007" uniqueCount="1216">
  <si>
    <t>Kamatbevételek</t>
  </si>
  <si>
    <t>Megnevezés</t>
  </si>
  <si>
    <t>K2</t>
  </si>
  <si>
    <t>B E V É T E L E K</t>
  </si>
  <si>
    <t>K I A D Á S O K</t>
  </si>
  <si>
    <t>Rovat száma</t>
  </si>
  <si>
    <t>M Ű K Ö D T E T É S</t>
  </si>
  <si>
    <t>Működési célú támogatások államháztartáson belülről</t>
  </si>
  <si>
    <t>B1</t>
  </si>
  <si>
    <t>Személyi  juttatások</t>
  </si>
  <si>
    <t>K1</t>
  </si>
  <si>
    <t>Közhatalmi bevételek</t>
  </si>
  <si>
    <t>B3</t>
  </si>
  <si>
    <t>Munkaadókat terhelő járulékok és szociális hozzájárulás adója</t>
  </si>
  <si>
    <t>Működési bevételek</t>
  </si>
  <si>
    <t>B4</t>
  </si>
  <si>
    <t>Dologi kiadások</t>
  </si>
  <si>
    <t>K3</t>
  </si>
  <si>
    <t>Működési célú átvett pénzeszközök</t>
  </si>
  <si>
    <t>B6</t>
  </si>
  <si>
    <t xml:space="preserve">Ellátottak pénzbeli juttatásai           </t>
  </si>
  <si>
    <t>K4</t>
  </si>
  <si>
    <t>B816</t>
  </si>
  <si>
    <t>Egyéb működési  célú kiadások</t>
  </si>
  <si>
    <t>K5</t>
  </si>
  <si>
    <t>KÖLTSÉGVETÉSI MŰKÖDÉSI CÉLÚ BEVÉTELEK ÖSSZESEN</t>
  </si>
  <si>
    <t>KÖLTSÉGVETÉSI    MŰKÖDÉSI CÉLÚ KIADÁSOK ÖSSZESEN</t>
  </si>
  <si>
    <t>F E L H A L M O Z Á S</t>
  </si>
  <si>
    <t>Felhalmozási célú támogatások államháztartáson belülről</t>
  </si>
  <si>
    <t>B2</t>
  </si>
  <si>
    <t>Beruházás</t>
  </si>
  <si>
    <t>K6</t>
  </si>
  <si>
    <t>Felhalmozási bevételek</t>
  </si>
  <si>
    <t>B5</t>
  </si>
  <si>
    <t>Felújítás</t>
  </si>
  <si>
    <t>K7</t>
  </si>
  <si>
    <t>B7</t>
  </si>
  <si>
    <t>Egyéb felhalmozási célú kiadások</t>
  </si>
  <si>
    <t>K8</t>
  </si>
  <si>
    <t>KÖLTSÉGVETÉSI FELHALMOZÁSI CÉLÚ BEVÉTELEK ÖSSZESEN</t>
  </si>
  <si>
    <t>KÖLTSÉGVETÉSI FELHALMOZÁSI CÉLÚ KIADÁSOK ÖSSZESEN</t>
  </si>
  <si>
    <t>F I N A N S Z Í R O Z Á S I   M Ű V E L E T E K</t>
  </si>
  <si>
    <t>B813</t>
  </si>
  <si>
    <t xml:space="preserve">Finanszírozási kiadások                           </t>
  </si>
  <si>
    <t>K9</t>
  </si>
  <si>
    <t>B8</t>
  </si>
  <si>
    <t>FINANSZÍROZÁSI BEVÉTELEK</t>
  </si>
  <si>
    <t>FINANSZÍROZÁSI KIADÁSOK</t>
  </si>
  <si>
    <t>KÖLTSÉGVETÉSI BEVÉTELEK MINDÖSSZESEN</t>
  </si>
  <si>
    <t>KÖLTSÉGVETÉSI KIADÁSOK MINDÖSSZESEN</t>
  </si>
  <si>
    <t>Felhalmozási célú  átvett pénzeszközök (kölcsönök)</t>
  </si>
  <si>
    <t>Bevételi jogcím</t>
  </si>
  <si>
    <t>Rovat szám</t>
  </si>
  <si>
    <t>Eredeti előirányzat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</si>
  <si>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</si>
  <si>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</si>
  <si>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</si>
  <si>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</si>
  <si>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</si>
  <si>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</si>
  <si>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</si>
  <si>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</si>
  <si>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</si>
  <si>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</si>
  <si>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Önkormányzatok működési támogatásai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</si>
  <si>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</si>
  <si>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</si>
  <si>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</si>
  <si>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</si>
  <si>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</si>
  <si>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</si>
  <si>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</si>
  <si>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</si>
  <si>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</si>
  <si>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</si>
  <si>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</si>
  <si>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 xml:space="preserve">Működési célú támogatások államháztartáson belülről 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</si>
  <si>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</si>
  <si>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</si>
  <si>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</si>
  <si>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</si>
  <si>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</si>
  <si>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</si>
  <si>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</si>
  <si>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</si>
  <si>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</si>
  <si>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</si>
  <si>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</si>
  <si>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Magánszemélyek jövedelemadói</t>
  </si>
  <si>
    <t>B311</t>
  </si>
  <si>
    <t xml:space="preserve">Társaságok jövedelemadói </t>
  </si>
  <si>
    <t>B312</t>
  </si>
  <si>
    <t>Jövedelemadók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</si>
  <si>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</si>
  <si>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</si>
  <si>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</si>
  <si>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</si>
  <si>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</si>
  <si>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</si>
  <si>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</si>
  <si>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</si>
  <si>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</si>
  <si>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</si>
  <si>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</si>
  <si>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</si>
  <si>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</si>
  <si>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</si>
  <si>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</si>
  <si>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</si>
  <si>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</si>
  <si>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</si>
  <si>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</si>
  <si>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</si>
  <si>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</si>
  <si>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</si>
  <si>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</si>
  <si>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</si>
  <si>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</si>
  <si>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</si>
  <si>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</si>
  <si>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</si>
  <si>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</si>
  <si>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</si>
  <si>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</si>
  <si>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</si>
  <si>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</si>
  <si>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</si>
  <si>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</si>
  <si>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</si>
  <si>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</si>
  <si>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Egyéb pénzügyi műveletek bevételei</t>
  </si>
  <si>
    <t>B409</t>
  </si>
  <si>
    <t>Egyéb működési bevételek</t>
  </si>
  <si>
    <t>B410</t>
  </si>
  <si>
    <t>Működési bevételek (=34+…+43)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</si>
  <si>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</si>
  <si>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</si>
  <si>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</si>
  <si>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</si>
  <si>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</si>
  <si>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</si>
  <si>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</si>
  <si>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</si>
  <si>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</si>
  <si>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</si>
  <si>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(=45+…+49)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</si>
  <si>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</si>
  <si>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</si>
  <si>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</si>
  <si>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</si>
  <si>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</si>
  <si>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</si>
  <si>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Működési célú átvett pénzeszközök (=51+52+53)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</si>
  <si>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</si>
  <si>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</si>
  <si>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</si>
  <si>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</si>
  <si>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</si>
  <si>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</si>
  <si>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</si>
  <si>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</si>
  <si>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</si>
  <si>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>Kiadásnem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</si>
  <si>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</si>
  <si>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</si>
  <si>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 xml:space="preserve">Dologi kiadások </t>
  </si>
  <si>
    <t xml:space="preserve">Ellátottak pénzbeli juttatásai </t>
  </si>
  <si>
    <t>Nemzetközi kötelezettségek</t>
  </si>
  <si>
    <t>Elvonások és befizetések</t>
  </si>
  <si>
    <t>Működési célú garancia- és kezességvállalásból származó kifizetés államháztartáson belülre</t>
  </si>
  <si>
    <t>Működési célú visszatérítendő támogatások, kölcsönök nyújtása államháztartáson belülre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</si>
  <si>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</si>
  <si>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</si>
  <si>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államházt. kívülre</t>
  </si>
  <si>
    <t>Árkiegészítések, ártámogatások</t>
  </si>
  <si>
    <t>Kamattámogatások</t>
  </si>
  <si>
    <t>Egyéb működési célú támogatások államháztartáson kívülre</t>
  </si>
  <si>
    <t>Tartalékok</t>
  </si>
  <si>
    <t>Egyéb működési célú kiadások</t>
  </si>
  <si>
    <t>Immateriális javak beszerzése, létesítése</t>
  </si>
  <si>
    <t>Ingatlanok beszerzése, létesítése</t>
  </si>
  <si>
    <t>Informatikai eszközök beszerzése, létesítése</t>
  </si>
  <si>
    <t>Egyéb tárgyi eszközök beszerzése, létesítése</t>
  </si>
  <si>
    <t>Részesedések beszerzése</t>
  </si>
  <si>
    <t>Meglévő részesedések növeléséhez kapcsolódó kiadások</t>
  </si>
  <si>
    <t>Beruházási célú előzetesen felszámított általános forgalmi adó</t>
  </si>
  <si>
    <t>Beruházások</t>
  </si>
  <si>
    <t>Ingatlanok felújítása</t>
  </si>
  <si>
    <t>Informatikai eszközök felújítása</t>
  </si>
  <si>
    <t xml:space="preserve">Egyéb tárgyi eszközök felújítása </t>
  </si>
  <si>
    <t>Felújítási célú előzetesen felszámított általános forgalmi adó</t>
  </si>
  <si>
    <t xml:space="preserve">Felújítások </t>
  </si>
  <si>
    <t>Felhalmozási célú garancia- és kezességvállalásból származó kifizetés államháztartáson belülre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</si>
  <si>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</si>
  <si>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</si>
  <si>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</si>
  <si>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</si>
  <si>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</si>
  <si>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Lakástámogatás</t>
  </si>
  <si>
    <t xml:space="preserve">Egyéb felhalmozási célú támogatások államháztartáson kívülre </t>
  </si>
  <si>
    <t xml:space="preserve">Költségvetési kiadások </t>
  </si>
  <si>
    <t>K1-K8</t>
  </si>
  <si>
    <t xml:space="preserve"> </t>
  </si>
  <si>
    <t>Jogcím</t>
  </si>
  <si>
    <t>01</t>
  </si>
  <si>
    <t xml:space="preserve">Hosszú lejáratú hitelek, kölcsönök felvétele </t>
  </si>
  <si>
    <t>B8111</t>
  </si>
  <si>
    <t>02</t>
  </si>
  <si>
    <t>Likviditási célú hitelek, kölcsönök felvétele pénzügyi vállalkozástól</t>
  </si>
  <si>
    <t>B8112</t>
  </si>
  <si>
    <t>03</t>
  </si>
  <si>
    <t xml:space="preserve">Rövid lejáratú hitelek, kölcsönök felvétele  </t>
  </si>
  <si>
    <t>B8113</t>
  </si>
  <si>
    <t>04</t>
  </si>
  <si>
    <t>Hitel-, kölcsönfelvétel államháztartáson kívülről (=01+02+03)</t>
  </si>
  <si>
    <t>B811</t>
  </si>
  <si>
    <t>05</t>
  </si>
  <si>
    <t>Forgatási célú belföldi értékpapírok beváltása, értékesítése</t>
  </si>
  <si>
    <t>B8121</t>
  </si>
  <si>
    <t>06</t>
  </si>
  <si>
    <t>Forgatási célú belföldi értékpapírok kibocsátása</t>
  </si>
  <si>
    <t>B8122</t>
  </si>
  <si>
    <t>07</t>
  </si>
  <si>
    <t>Befektetési célú belföldi értékpapírok beváltása,  értékesítése</t>
  </si>
  <si>
    <t>B8123</t>
  </si>
  <si>
    <t>08</t>
  </si>
  <si>
    <t>Befektetési célú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</si>
  <si>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</si>
  <si>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</si>
  <si>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</si>
  <si>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</si>
  <si>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</si>
  <si>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</si>
  <si>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</si>
  <si>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</si>
  <si>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</si>
  <si>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</si>
  <si>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</si>
  <si>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</si>
  <si>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</si>
  <si>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</si>
  <si>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</si>
  <si>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</si>
  <si>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</si>
  <si>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</si>
  <si>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</si>
  <si>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</si>
  <si>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16</t>
  </si>
  <si>
    <t>Betétek megszüntetése</t>
  </si>
  <si>
    <t>B817</t>
  </si>
  <si>
    <t>17</t>
  </si>
  <si>
    <t>Központi költségvetés sajátos finanszírozási bevételei</t>
  </si>
  <si>
    <t>B818</t>
  </si>
  <si>
    <t>18</t>
  </si>
  <si>
    <t>Belföldi finanszírozás bevételei (=04+09+12+…+17)</t>
  </si>
  <si>
    <t>B81</t>
  </si>
  <si>
    <t>19</t>
  </si>
  <si>
    <t>Forgatási célú külföldi értékpapírok beváltása,  értékesítése</t>
  </si>
  <si>
    <t>B821</t>
  </si>
  <si>
    <t>20</t>
  </si>
  <si>
    <t>Befektetési célú külföldi értékpapírok beváltása, értékesítése</t>
  </si>
  <si>
    <t>B822</t>
  </si>
  <si>
    <t>21</t>
  </si>
  <si>
    <t>Külföldi értékpapírok kibocsátása</t>
  </si>
  <si>
    <t>B823</t>
  </si>
  <si>
    <t>22</t>
  </si>
  <si>
    <t xml:space="preserve">Külföldi hitelek, kölcsönök felvétele </t>
  </si>
  <si>
    <t>B824</t>
  </si>
  <si>
    <t>23</t>
  </si>
  <si>
    <t>Külföldi finanszírozás bevételei (=19+…+22)</t>
  </si>
  <si>
    <t>B82</t>
  </si>
  <si>
    <t>24</t>
  </si>
  <si>
    <t>Adóssághoz nem kapcsolódó származékos ügyletek bevételei</t>
  </si>
  <si>
    <t>B83</t>
  </si>
  <si>
    <t>25</t>
  </si>
  <si>
    <t>Finanszírozási bevételek (=18+23+24)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</si>
  <si>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</si>
  <si>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</si>
  <si>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</si>
  <si>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</si>
  <si>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</si>
  <si>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</si>
  <si>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>Hitel-, kölcsöntörlesztés államháztartáson kívülre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</si>
  <si>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</si>
  <si>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</si>
  <si>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</si>
  <si>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</si>
  <si>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</si>
  <si>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</si>
  <si>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</si>
  <si>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</si>
  <si>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</si>
  <si>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>Belföldi értékpapírok kiadásai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</si>
  <si>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</si>
  <si>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</si>
  <si>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</si>
  <si>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</si>
  <si>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</si>
  <si>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</si>
  <si>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</si>
  <si>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</si>
  <si>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</si>
  <si>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</si>
  <si>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</si>
  <si>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</si>
  <si>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</si>
  <si>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</si>
  <si>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</si>
  <si>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</si>
  <si>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</si>
  <si>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</si>
  <si>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</si>
  <si>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</si>
  <si>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</si>
  <si>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</si>
  <si>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</si>
  <si>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</si>
  <si>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</si>
  <si>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</si>
  <si>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</si>
  <si>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</si>
  <si>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Felhalmozási célú garancia- és kezességvállalásból származó megtérülések államháztart. kívülről</t>
  </si>
  <si>
    <t>Felhalmozási célú visszatérítendő támogatások, kölcsönök visszatérülése államházt. kívülről</t>
  </si>
  <si>
    <t>Felhalmozási célú átvett pénzeszközök (=55+56+57)</t>
  </si>
  <si>
    <t xml:space="preserve">Maradvány igénybevétele </t>
  </si>
  <si>
    <t xml:space="preserve">Belföldi finanszírozás bevételei </t>
  </si>
  <si>
    <t>Külföldi finanszírozás bevételei</t>
  </si>
  <si>
    <t xml:space="preserve">Finanszírozási bevételek </t>
  </si>
  <si>
    <t>Bevételek összesen</t>
  </si>
  <si>
    <t>Egyéb működési célú támogatások államháztartáson belülre</t>
  </si>
  <si>
    <t>K506</t>
  </si>
  <si>
    <t>Működési célú visszatérítendő támogatások, kölcsönök igénybevétele államháztartáson kívülről</t>
  </si>
  <si>
    <t>Egyéb felhalmozási célú támogatások bevételei államháztartáson kívülről</t>
  </si>
  <si>
    <t xml:space="preserve">Belföldi értékpapírok bevételei </t>
  </si>
  <si>
    <t xml:space="preserve">Hitel-, kölcsönfelvétel államháztartáson kívülről </t>
  </si>
  <si>
    <t>Módosított előirányzat</t>
  </si>
  <si>
    <t>Biztosító által fizetett kártérítések</t>
  </si>
  <si>
    <t>B411</t>
  </si>
  <si>
    <t>Működési célú visszatérítendő támogatások, kölcsönök visszatérülése az Európai Uniótól</t>
  </si>
  <si>
    <t>Működési célú visszatérítendő támogatások, kölcsönök visszatérülése kormányzatoktól és nemzetközi szervezetektől</t>
  </si>
  <si>
    <t>B64</t>
  </si>
  <si>
    <t>B65</t>
  </si>
  <si>
    <t>Felhalmozási célú visszatérítendő támogatások, kölcsönök visszatérülése az Európai Uniótól</t>
  </si>
  <si>
    <t>Felhalmozási célú visszatérítendő támogatások, kölcsönök visszatérülés kormányzatoktól és más nemzetközi szervezetektől</t>
  </si>
  <si>
    <t>B74</t>
  </si>
  <si>
    <t>B75</t>
  </si>
  <si>
    <t>K501</t>
  </si>
  <si>
    <t>Egyéb elvonások és befizetések</t>
  </si>
  <si>
    <t>K5023</t>
  </si>
  <si>
    <t>A helyi önkormányzatok előző évi elszámolásából származó kiadások</t>
  </si>
  <si>
    <t>K5021</t>
  </si>
  <si>
    <t>A helyi önkormányzatok törvényi előíráson alapuló befitései</t>
  </si>
  <si>
    <t>K5022</t>
  </si>
  <si>
    <t>K503</t>
  </si>
  <si>
    <t>K504</t>
  </si>
  <si>
    <t>Felhalmozási célú visszatérítendő támogatások, kölcösnök visszatérülése az Európai Uniótól</t>
  </si>
  <si>
    <t>Felhalmozási célú visszatérítendő támogatások, kölcösnök visszatérülése kormányoktól és más nemzetközi szervezetektől</t>
  </si>
  <si>
    <t>Lekötött banketétek megszüntetése</t>
  </si>
  <si>
    <t>K508</t>
  </si>
  <si>
    <t>K507</t>
  </si>
  <si>
    <t>K509</t>
  </si>
  <si>
    <t>K510</t>
  </si>
  <si>
    <t>K512</t>
  </si>
  <si>
    <t>K513</t>
  </si>
  <si>
    <t>K61</t>
  </si>
  <si>
    <t>K62</t>
  </si>
  <si>
    <t>K63</t>
  </si>
  <si>
    <t>K64</t>
  </si>
  <si>
    <t>K65</t>
  </si>
  <si>
    <t>K66</t>
  </si>
  <si>
    <t>K67</t>
  </si>
  <si>
    <t>K72</t>
  </si>
  <si>
    <t>K71</t>
  </si>
  <si>
    <t>K73</t>
  </si>
  <si>
    <t>K74</t>
  </si>
  <si>
    <t>K81</t>
  </si>
  <si>
    <t>K82</t>
  </si>
  <si>
    <t>K83</t>
  </si>
  <si>
    <t>K84</t>
  </si>
  <si>
    <t>K85</t>
  </si>
  <si>
    <t>K86</t>
  </si>
  <si>
    <t>K87</t>
  </si>
  <si>
    <t>K89</t>
  </si>
  <si>
    <t>K502</t>
  </si>
  <si>
    <t>K505</t>
  </si>
  <si>
    <t>K88</t>
  </si>
  <si>
    <t>k501</t>
  </si>
  <si>
    <t>Működési célú támogatás nyújtása államháztartáson belülre</t>
  </si>
  <si>
    <t>K1-K9</t>
  </si>
  <si>
    <t>Bírság</t>
  </si>
  <si>
    <t>Köztisztviselők</t>
  </si>
  <si>
    <t>Közalkalmazottak</t>
  </si>
  <si>
    <t>Egyéb dolgozók</t>
  </si>
  <si>
    <t>Összesen</t>
  </si>
  <si>
    <t>MINDÖSSZESEN</t>
  </si>
  <si>
    <t>#</t>
  </si>
  <si>
    <t>Lakossági víz- és csatornaszolgáltatás támogatása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</si>
  <si>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</si>
  <si>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</si>
  <si>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</si>
  <si>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</si>
  <si>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</si>
  <si>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</si>
  <si>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</si>
  <si>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</si>
  <si>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</si>
  <si>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</si>
  <si>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</si>
  <si>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</si>
  <si>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</si>
  <si>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</si>
  <si>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</si>
  <si>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</si>
  <si>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</si>
  <si>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</si>
  <si>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</si>
  <si>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</si>
  <si>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</si>
  <si>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</si>
  <si>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</si>
  <si>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</si>
  <si>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</si>
  <si>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</si>
  <si>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Települési önkormányzatok nyilvános könyvtári és közművelődési feladatainak támogatása</t>
  </si>
  <si>
    <t>52</t>
  </si>
  <si>
    <t>Települési önkormányzatok muzeális intézményi feladatainak támogatása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</si>
  <si>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</si>
  <si>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</si>
  <si>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</si>
  <si>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</si>
  <si>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</si>
  <si>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</si>
  <si>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</si>
  <si>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</si>
  <si>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</si>
  <si>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</si>
  <si>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</si>
  <si>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</si>
  <si>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</si>
  <si>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</si>
  <si>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</si>
  <si>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</si>
  <si>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</si>
  <si>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</si>
  <si>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</si>
  <si>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</si>
  <si>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</si>
  <si>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</si>
  <si>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</si>
  <si>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</si>
  <si>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</si>
  <si>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</si>
  <si>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</si>
  <si>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</si>
  <si>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</si>
  <si>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</si>
  <si>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</si>
  <si>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</si>
  <si>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</si>
  <si>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</si>
  <si>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</si>
  <si>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</si>
  <si>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</si>
  <si>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</si>
  <si>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</si>
  <si>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</si>
  <si>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</si>
  <si>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</si>
  <si>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</si>
  <si>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</si>
  <si>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</si>
  <si>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</si>
  <si>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</si>
  <si>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</si>
  <si>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</si>
  <si>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</si>
  <si>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</si>
  <si>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</si>
  <si>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</si>
  <si>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</si>
  <si>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</si>
  <si>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</si>
  <si>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</si>
  <si>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Önkormányzat összesen</t>
  </si>
  <si>
    <t>Előző időszak</t>
  </si>
  <si>
    <t>Tárgyi időszak</t>
  </si>
  <si>
    <t>ESZKÖZÖK</t>
  </si>
  <si>
    <t>FORRÁSOK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</si>
  <si>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</si>
  <si>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</si>
  <si>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</si>
  <si>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</si>
  <si>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</si>
  <si>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</si>
  <si>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</si>
  <si>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</si>
  <si>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</si>
  <si>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</si>
  <si>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</si>
  <si>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</si>
  <si>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</si>
  <si>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</si>
  <si>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</si>
  <si>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</si>
  <si>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</si>
  <si>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</si>
  <si>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</si>
  <si>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</si>
  <si>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</si>
  <si>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</si>
  <si>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</si>
  <si>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</si>
  <si>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</si>
  <si>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</si>
  <si>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</si>
  <si>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</si>
  <si>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</si>
  <si>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</si>
  <si>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</si>
  <si>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</si>
  <si>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</si>
  <si>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</si>
  <si>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</si>
  <si>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</si>
  <si>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</si>
  <si>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</si>
  <si>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</si>
  <si>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</si>
  <si>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</si>
  <si>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</si>
  <si>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</si>
  <si>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</si>
  <si>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</si>
  <si>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</si>
  <si>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</si>
  <si>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</si>
  <si>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</si>
  <si>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</si>
  <si>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</si>
  <si>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</si>
  <si>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</si>
  <si>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</si>
  <si>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</si>
  <si>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</si>
  <si>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</si>
  <si>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</si>
  <si>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</si>
  <si>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ezer Ft-ban</t>
  </si>
  <si>
    <t>Sor-szám</t>
  </si>
  <si>
    <t>Bruttó érték</t>
  </si>
  <si>
    <t>Nettó érték</t>
  </si>
  <si>
    <t>I. Immateriális javak (2+5)</t>
  </si>
  <si>
    <t>Forgalomképtelen immateriális javak</t>
  </si>
  <si>
    <t>Korlátozottan forgalomképes immateriális javak</t>
  </si>
  <si>
    <t>Forgalomképes immateriális javak</t>
  </si>
  <si>
    <t xml:space="preserve">Forgalomképtelen ingatlanok </t>
  </si>
  <si>
    <t xml:space="preserve">Korlátozottan forgalomképes ingatlanok </t>
  </si>
  <si>
    <t xml:space="preserve">Forgalomképes ingatlanok </t>
  </si>
  <si>
    <t>Forgalomképtelen gépek, berendezések és felszerelések</t>
  </si>
  <si>
    <t>Korlátozottan forgalomképes gépek, berendezések és felszerelések</t>
  </si>
  <si>
    <t>Forgalomképes gépek, berendezések és felszerelések</t>
  </si>
  <si>
    <t xml:space="preserve">3. Járművek </t>
  </si>
  <si>
    <t xml:space="preserve">4. Tenyészállatok </t>
  </si>
  <si>
    <t xml:space="preserve">Forgalomképtelen  </t>
  </si>
  <si>
    <t>Korlátozottan forgalomképes</t>
  </si>
  <si>
    <t>Forgalomképes</t>
  </si>
  <si>
    <t>7. Tárgyi eszközök értékhelyesbítése</t>
  </si>
  <si>
    <t>1. Tartós részesedés</t>
  </si>
  <si>
    <t>2. Tartós hitelviszonyt megtestesítő értékpapír</t>
  </si>
  <si>
    <t>7. Befektetett pénzügyi eszközök értékhelyesbítése</t>
  </si>
  <si>
    <t>Forgalomképtelen</t>
  </si>
  <si>
    <t>I. Készletek</t>
  </si>
  <si>
    <t>II. Értékpapírok</t>
  </si>
  <si>
    <t>C) PÉNZESZKÖZÖK</t>
  </si>
  <si>
    <t>I. Költségvetési évben esedékes követelések</t>
  </si>
  <si>
    <t>II. Költségvetési évet követően esedékes követelések</t>
  </si>
  <si>
    <t>III. Követelés jellegű sajátos elszámolások</t>
  </si>
  <si>
    <t>E) EGYÉB SAJÁTOS ESZKÖZOLDALI ELSZÁMOLÁSOK</t>
  </si>
  <si>
    <t>F) AKTÍV IDŐBELI ELHATÁROLÁSOK</t>
  </si>
  <si>
    <t>Ssor-szám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</si>
  <si>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</si>
  <si>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</si>
  <si>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</si>
  <si>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</si>
  <si>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</si>
  <si>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</si>
  <si>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(1+2+3+4+5+6)</t>
  </si>
  <si>
    <t>I. Költségvetési évben esedékes kötelezettségek</t>
  </si>
  <si>
    <t>II. Költségvetési évet követően esedékes kötelezettségek</t>
  </si>
  <si>
    <t>III. Kötelezettség jellegű sajátos elszámolások</t>
  </si>
  <si>
    <t>H) KÖTELEZETTSÉGEK (8+9+10)</t>
  </si>
  <si>
    <t>I) EGYÉB SAJÁTOS FORRÁSOLDALI ELSZÁMOLÁSOK</t>
  </si>
  <si>
    <t>J) KINCSTÁRI SZÁMLAVEZETÉSSEL KAPCSOLATOS ELSZÁMOLÁSOK</t>
  </si>
  <si>
    <t>K) PASSZÍV IDŐBELI ELHATÁROLÁSOK</t>
  </si>
  <si>
    <t>FORRÁSOK ÖSSZESEN (4+7+11)</t>
  </si>
  <si>
    <t>FORRÁSOK ÖSSZESEN (7+11+12+13+14)</t>
  </si>
  <si>
    <t>Adónem</t>
  </si>
  <si>
    <t>Telekadó</t>
  </si>
  <si>
    <t>Iparűzési adó</t>
  </si>
  <si>
    <t>Késedelmi pótlék</t>
  </si>
  <si>
    <t>Ellátottak térítési méltányossági díjának, kártérítésének elengedése</t>
  </si>
  <si>
    <t>Helyiségek, eszközök hasznosításából származó bevételből nyújtott kedvezmény, mentesség</t>
  </si>
  <si>
    <t>Módosítások (+/-)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</si>
  <si>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</si>
  <si>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</si>
  <si>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</si>
  <si>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06        Központi működési célú támogatások eredményszemléletű bevételei</t>
  </si>
  <si>
    <t>07        Egyéb működési célú támogatások eredményszemléletű bevételei</t>
  </si>
  <si>
    <t>VI        Értékcsökkenési leírás</t>
  </si>
  <si>
    <t>VII        Egyéb ráfordítások</t>
  </si>
  <si>
    <t>04        Saját termelésű készletek állományváltozása</t>
  </si>
  <si>
    <t>05        Saját előállítású eszközök aktivált értéke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</si>
  <si>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</si>
  <si>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</si>
  <si>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</si>
  <si>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</si>
  <si>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</si>
  <si>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</si>
  <si>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</si>
  <si>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</si>
  <si>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</si>
  <si>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</si>
  <si>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 Tartós részesedések (=A/III/1a+…+A/III/1e)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</si>
  <si>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</si>
  <si>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</si>
  <si>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</si>
  <si>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</si>
  <si>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A/III/1e - ebből: egyéb tartós részesedések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</si>
  <si>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</si>
  <si>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</si>
  <si>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</si>
  <si>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</si>
  <si>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</si>
  <si>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</si>
  <si>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</si>
  <si>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</si>
  <si>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</si>
  <si>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</si>
  <si>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</si>
  <si>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</si>
  <si>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</si>
  <si>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</si>
  <si>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</si>
  <si>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</si>
  <si>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</si>
  <si>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</si>
  <si>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B/II/1 Nem tartós részesedések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</si>
  <si>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</si>
  <si>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</si>
  <si>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</si>
  <si>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</si>
  <si>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</si>
  <si>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</si>
  <si>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</si>
  <si>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</si>
  <si>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</si>
  <si>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</si>
  <si>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</si>
  <si>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</si>
  <si>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</si>
  <si>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</si>
  <si>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</si>
  <si>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</si>
  <si>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</si>
  <si>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</si>
  <si>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</si>
  <si>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</si>
  <si>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</si>
  <si>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</si>
  <si>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</si>
  <si>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</si>
  <si>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</si>
  <si>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</si>
  <si>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</si>
  <si>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</si>
  <si>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</si>
  <si>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</si>
  <si>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</si>
  <si>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</si>
  <si>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</si>
  <si>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</si>
  <si>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</si>
  <si>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</si>
  <si>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</si>
  <si>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</si>
  <si>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</si>
  <si>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</si>
  <si>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</si>
  <si>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</si>
  <si>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</si>
  <si>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</si>
  <si>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</si>
  <si>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</si>
  <si>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</si>
  <si>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</si>
  <si>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</si>
  <si>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</si>
  <si>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</si>
  <si>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</si>
  <si>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</si>
  <si>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</si>
  <si>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</si>
  <si>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</si>
  <si>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</si>
  <si>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</si>
  <si>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</si>
  <si>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</si>
  <si>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</si>
  <si>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</si>
  <si>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</si>
  <si>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</si>
  <si>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</si>
  <si>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</si>
  <si>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</si>
  <si>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</si>
  <si>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</si>
  <si>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</si>
  <si>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</si>
  <si>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</si>
  <si>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</si>
  <si>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</si>
  <si>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</si>
  <si>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</si>
  <si>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</si>
  <si>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</si>
  <si>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</si>
  <si>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</si>
  <si>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</si>
  <si>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</si>
  <si>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</si>
  <si>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</si>
  <si>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</si>
  <si>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</si>
  <si>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</si>
  <si>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</si>
  <si>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</si>
  <si>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</si>
  <si>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</si>
  <si>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</si>
  <si>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</si>
  <si>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</si>
  <si>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</si>
  <si>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</si>
  <si>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</si>
  <si>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</si>
  <si>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</si>
  <si>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</si>
  <si>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</si>
  <si>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</si>
  <si>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</si>
  <si>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hosszú lejáratú tulajdonosi kölcsönök bevételeire</t>
  </si>
  <si>
    <t>D/II8c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</si>
  <si>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</si>
  <si>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D/III/1a - ebből: immateriális javakra adott előlegek</t>
  </si>
  <si>
    <t>D/III/1b - ebből: beruházásokra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</si>
  <si>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</si>
  <si>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</si>
  <si>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</si>
  <si>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</si>
  <si>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</si>
  <si>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</si>
  <si>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</si>
  <si>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</si>
  <si>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</si>
  <si>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</si>
  <si>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155</t>
  </si>
  <si>
    <t>D/III/8 Gazdasági társaság alapítása, jegyzett tőkéjének emelése esetén a társaságnak ténylegesen átadott eszközök</t>
  </si>
  <si>
    <t>156</t>
  </si>
  <si>
    <t>D/III/9 Letétre, megőrzésre, fedezetkezelésre átadott pénzeszközök, biztosítékok</t>
  </si>
  <si>
    <t>157</t>
  </si>
  <si>
    <t>D/III Követelés jellegű sajátos elszámolások (=D/III/1+…+D/III/9)</t>
  </si>
  <si>
    <t>158</t>
  </si>
  <si>
    <t>D) KÖVETELÉSEK  (=D/I+D/II+D/III)</t>
  </si>
  <si>
    <t>159</t>
  </si>
  <si>
    <t>160</t>
  </si>
  <si>
    <t>161</t>
  </si>
  <si>
    <t>162</t>
  </si>
  <si>
    <t>F/1  Eredményszemléletű bevételek aktív időbeli elhatárolása</t>
  </si>
  <si>
    <t>163</t>
  </si>
  <si>
    <t>F/2 Költségek, ráfordítások aktív időbeli elhatárolása</t>
  </si>
  <si>
    <t>164</t>
  </si>
  <si>
    <t>F/3 Halasztott ráfordítások</t>
  </si>
  <si>
    <t>165</t>
  </si>
  <si>
    <t>F) AKTÍV IDŐBELI  ELHATÁROLÁSOK  (=F/1+F/2+F/3)</t>
  </si>
  <si>
    <t>166</t>
  </si>
  <si>
    <t>ESZKÖZÖK ÖSSZESEN (=A+B+C+D+E+F)</t>
  </si>
  <si>
    <t>167</t>
  </si>
  <si>
    <t>G/I  Nemzeti vagyon induláskori értéke</t>
  </si>
  <si>
    <t>168</t>
  </si>
  <si>
    <t>G/II Nemzeti vagyon változásai</t>
  </si>
  <si>
    <t>169</t>
  </si>
  <si>
    <t>G/III Egyéb eszközök induláskori értéke és változásai</t>
  </si>
  <si>
    <t>170</t>
  </si>
  <si>
    <t>G/IV Felhalmozott eredmény</t>
  </si>
  <si>
    <t>171</t>
  </si>
  <si>
    <t>G/V Eszközök értékhelyesbítésének forrása</t>
  </si>
  <si>
    <t>172</t>
  </si>
  <si>
    <t>G/VI Mérleg szerinti eredmény</t>
  </si>
  <si>
    <t>173</t>
  </si>
  <si>
    <t>G/ SAJÁT TŐKE  (= G/I+…+G/VI)</t>
  </si>
  <si>
    <t>174</t>
  </si>
  <si>
    <t>H/I/1 Költségvetési évben esedékes kötelezettségek személyi juttatásokra</t>
  </si>
  <si>
    <t>175</t>
  </si>
  <si>
    <t>H/I/2 Költségvetési évben esedékes kötelezettségek munkaadókat terhelő járulékokra és szociális hozzájárulási adóra</t>
  </si>
  <si>
    <t>176</t>
  </si>
  <si>
    <t>H/I/3 Költségvetési évben esedékes kötelezettségek dologi kiadásokra</t>
  </si>
  <si>
    <t>177</t>
  </si>
  <si>
    <t>H/I/4 Költségvetési évben esedékes kötelezettségek ellátottak pénzbeli juttatásaira</t>
  </si>
  <si>
    <t>178</t>
  </si>
  <si>
    <t>H/I/5 Költségvetési évben esedékes kötelezettségek egyéb működési célú kiadásokra (&gt;=H/I/5a+H/I/5b)</t>
  </si>
  <si>
    <t>179</t>
  </si>
  <si>
    <t>H/I/5a - ebből: költségvetési évben esedékes kötelezettségek működési célú visszatérítendő támogatások, kölcsönök törlesztésére államháztartáson belülre</t>
  </si>
  <si>
    <t>180</t>
  </si>
  <si>
    <t>H/I/5b - ebből: költségvetési évben esedékes kötelezettségek működési célú támogatásokra az Európai Uniónak</t>
  </si>
  <si>
    <t>181</t>
  </si>
  <si>
    <t>H/I/6 Költségvetési évben esedékes kötelezettségek beruházásokra</t>
  </si>
  <si>
    <t>182</t>
  </si>
  <si>
    <t>H/I/7 Költségvetési évben esedékes kötelezettségek felújításokra</t>
  </si>
  <si>
    <t>183</t>
  </si>
  <si>
    <t>H/I/8 Költségvetési évben esedékes kötelezettségek egyéb felhalmozási célú kiadásokra (&gt;=H/I/8a+H/I/8b)</t>
  </si>
  <si>
    <t>184</t>
  </si>
  <si>
    <t>H/I/8a - ebből: költségvetési évben esedékes kötelezettségek felhalmozási célú visszatérítendő támogatások, kölcsönök törlesztésére államháztartáson belülre</t>
  </si>
  <si>
    <t>185</t>
  </si>
  <si>
    <t>H/I/8b - ebből: költségvetési évben esedékes kötelezettségek felhalmozási célú támogatásokra az Európai Uniónak</t>
  </si>
  <si>
    <t>186</t>
  </si>
  <si>
    <t>H/I/9 Költségvetési évben esedékes kötelezettségek finanszírozási kiadásokra (&gt;=H/I/9a+…+H/I/9l)</t>
  </si>
  <si>
    <t>187</t>
  </si>
  <si>
    <t>H/I/9a - ebből: költségvetési évben esedékes kötelezettségek hosszú lejáratú hitelek, kölcsönök törlesztésére pénzügyi vállalkozásnak</t>
  </si>
  <si>
    <t>188</t>
  </si>
  <si>
    <t>H/I/9b - ebből: költségvetési évben esedékes kötelezettségek rövid lejáratú hitelek, kölcsönök törlesztésére pénzügyi vállalkozásnak</t>
  </si>
  <si>
    <t>189</t>
  </si>
  <si>
    <t>H/I/9c - ebből: költségvetési évben esedékes kötelezettségek kincstárjegyek beváltására</t>
  </si>
  <si>
    <t>190</t>
  </si>
  <si>
    <t>H/I/9d - ebből: költségvetési évben esedékes kötelezettségek éven belüli lejáratú belföldi értékpapírok beváltására</t>
  </si>
  <si>
    <t>191</t>
  </si>
  <si>
    <t>H/I/9e - ebből: költségvetési évben esedékes kötelezettségek belföldi kötvények beváltására</t>
  </si>
  <si>
    <t>192</t>
  </si>
  <si>
    <t>H/I/9f - ebből: költségvetési évben esedékes kötelezettségek éven túli lejáratú belföldi értékpapírok beváltására</t>
  </si>
  <si>
    <t>193</t>
  </si>
  <si>
    <t>H/I/9g - ebből: költségvetési évben esedékes kötelezettségek államháztartáson belüli megelőlegezések visszafizetésére</t>
  </si>
  <si>
    <t>194</t>
  </si>
  <si>
    <t>H/I/9h - ebből: költségvetési évben esedékes kötelezettségek pénzügyi lízing kiadásaira</t>
  </si>
  <si>
    <t>195</t>
  </si>
  <si>
    <t>H/I/9i - ebből: költségvetési évben esedékes kötelezettségek külföldi értékpapírok beváltására</t>
  </si>
  <si>
    <t>196</t>
  </si>
  <si>
    <t>H/I/9j - ebből: költségvetési évben esedékes kötelezettségek hitelek, kölcsönök törlesztésére külföldi kormányoknak és nemzetközi szervezeteknek</t>
  </si>
  <si>
    <t>197</t>
  </si>
  <si>
    <t>H/I/9k - ebből: költségvetési évben esedékes kötelezettségek hitelek, kölcsönök törlesztésére külföldi pénzintézeteknek</t>
  </si>
  <si>
    <t>198</t>
  </si>
  <si>
    <t>H/I/9l - ebből: költségvetési évben esedékes kötelezettségek váltókiadásokra</t>
  </si>
  <si>
    <t>199</t>
  </si>
  <si>
    <t>H/I Költségvetési évben esedékes kötelezettségek (=H/I/1+…+H/I/9)</t>
  </si>
  <si>
    <t>200</t>
  </si>
  <si>
    <t>H/II/1 Költségvetési évet követően esedékes kötelezettségek személyi juttatásokra</t>
  </si>
  <si>
    <t>201</t>
  </si>
  <si>
    <t>H/II/2 Költségvetési évet követően esedékes kötelezettségek munkaadókat terhelő járulékokra és szociális hozzájárulási adóra</t>
  </si>
  <si>
    <t>202</t>
  </si>
  <si>
    <t>H/II/3 Költségvetési évet követően esedékes kötelezettségek dologi kiadásokra</t>
  </si>
  <si>
    <t>203</t>
  </si>
  <si>
    <t>H/II/4 Költségvetési évet követően esedékes kötelezettségek ellátottak pénzbeli juttatásaira</t>
  </si>
  <si>
    <t>204</t>
  </si>
  <si>
    <t>H/II/5 Költségvetési évet követően esedékes kötelezettségek egyéb működési célú kiadásokra (&gt;=H/II/5a+H/II/5b)</t>
  </si>
  <si>
    <t>205</t>
  </si>
  <si>
    <t>H/II/5a - ebből: költségvetési évet követően esedékes kötelezettségek működési célú visszatérítendő támogatások, kölcsönök törlesztésére államháztartáson belülre</t>
  </si>
  <si>
    <t>206</t>
  </si>
  <si>
    <t>H/II/5b - ebből: költségvetési évet követően esedékes kötelezettségek működési célú támogatásokra az Európai Uniónak</t>
  </si>
  <si>
    <t>207</t>
  </si>
  <si>
    <t>H/II/6 Költségvetési évet követően esedékes kötelezettségek beruházásokra</t>
  </si>
  <si>
    <t>208</t>
  </si>
  <si>
    <t>H/II/7 Költségvetési évet követően esedékes kötelezettségek felújításokra</t>
  </si>
  <si>
    <t>209</t>
  </si>
  <si>
    <t>H/II/8 Költségvetési évet követően esedékes kötelezettségek egyéb felhalmozási célú kiadásokra (&gt;=H/II/8a+H/II/8b)</t>
  </si>
  <si>
    <t>210</t>
  </si>
  <si>
    <t>H/II/8a - ebből: költségvetési évet követően esedékes kötelezettségek felhalmozási célú visszatérítendő támogatások, kölcsönök törlesztésére államháztartáson belülre</t>
  </si>
  <si>
    <t>211</t>
  </si>
  <si>
    <t>H/II/8b - ebből: költségvetési évet követően esedékes kötelezettségek felhalmozási célú támogatásokra az Európai Uniónak</t>
  </si>
  <si>
    <t>212</t>
  </si>
  <si>
    <t>H/II/9 Költségvetési évet követően esedékes kötelezettségek finanszírozási kiadásokra (&gt;=H/II/9a+…+H/II/9i)</t>
  </si>
  <si>
    <t>213</t>
  </si>
  <si>
    <t>H/II/9a - ebből: költségvetési évet követően esedékes kötelezettségek hosszú lejáratú hitelek, kölcsönök törlesztésére pénzügyi vállalkozásnak</t>
  </si>
  <si>
    <t>214</t>
  </si>
  <si>
    <t>H/II/9b - ebből: költségvetési évet követően esedékes kötelezettségek kincstárjegyek beváltására</t>
  </si>
  <si>
    <t>215</t>
  </si>
  <si>
    <t>H/II/9c - ebből: költségvetési évet követően esedékes kötelezettségek belföldi kötvények beváltására</t>
  </si>
  <si>
    <t>216</t>
  </si>
  <si>
    <t>H/II/9d - ebből: költségvetési évet követően esedékes kötelezettségek éven túli lejáratú belföldi értékpapírok beváltására</t>
  </si>
  <si>
    <t>217</t>
  </si>
  <si>
    <t>218</t>
  </si>
  <si>
    <t>H/II/9f - ebből: költségvetési évet követően esedékes kötelezettségek külföldi értékpapírok beváltására</t>
  </si>
  <si>
    <t>219</t>
  </si>
  <si>
    <t>H/II/9g - ebből: költségvetési évet követően esedékes kötelezettségek hitelek, kölcsönök törlesztésére külföldi kormányoknak és nemzetközi szervezeteknek</t>
  </si>
  <si>
    <t>220</t>
  </si>
  <si>
    <t>H/II/9h - ebből: költségvetési évet követően esedékes kötelezettségek külföldi hitelek, kölcsönök törlesztésére külföldi pénzintézeteknek</t>
  </si>
  <si>
    <t>221</t>
  </si>
  <si>
    <t>H/II/9i - ebből: költségvetési évet követően esedékes kötelezettségek váltókiadásokra</t>
  </si>
  <si>
    <t>222</t>
  </si>
  <si>
    <t>H/II Költségvetési évet követően esedékes kötelezettségek (=H/II/1+…+H/II/9)</t>
  </si>
  <si>
    <t>223</t>
  </si>
  <si>
    <t>H/III/1 Kapott előlegek (=H/III/1a+H/III/1b+H/III/1c)</t>
  </si>
  <si>
    <t>224</t>
  </si>
  <si>
    <t>H/III/1a - ebből: túlfizetés a jövedelemadókban</t>
  </si>
  <si>
    <t>225</t>
  </si>
  <si>
    <t>H/III/1b - ebből: túlfizetés az általános forgalmi adóban</t>
  </si>
  <si>
    <t>226</t>
  </si>
  <si>
    <t>H/III/1c - ebből: egyéb túlfizetések, téves és visszajáró befizetések, egyéb kapott előlegek</t>
  </si>
  <si>
    <t>227</t>
  </si>
  <si>
    <t>H/III/2 Továbbadási célból folyósított támogatások, ellátások elszámolása</t>
  </si>
  <si>
    <t>228</t>
  </si>
  <si>
    <t>H/III/3 Más szervezetet megillető bevételek elszámolása</t>
  </si>
  <si>
    <t>229</t>
  </si>
  <si>
    <t>H/III/4 Forgótőke elszámolása (Kincstár)</t>
  </si>
  <si>
    <t>230</t>
  </si>
  <si>
    <t>H/III/5 Vagyonkezelésbe vett eszközökkel kapcsolatos visszapótlási kötelezettség elszámolása</t>
  </si>
  <si>
    <t>231</t>
  </si>
  <si>
    <t>H/III/6 Nem társadalombiztosítás pénzügyi alapjait terhelő kifizetett ellátások megtérítésének elszámolása</t>
  </si>
  <si>
    <t>232</t>
  </si>
  <si>
    <t>H/III/7 Munkáltató által korengedményes nyugdíjhoz megfizetett hozzájárulás elszámolása</t>
  </si>
  <si>
    <t>233</t>
  </si>
  <si>
    <t>H/III/8 Letétre, megőrzésre, fedezetkezelésre átvett pénzeszközök, biztosítékok</t>
  </si>
  <si>
    <t>234</t>
  </si>
  <si>
    <t>H/III/9 Nemzetközi támogatási programok pénzeszközei</t>
  </si>
  <si>
    <t>235</t>
  </si>
  <si>
    <t>H/III/10 Államadósság Kezelő Központ Zrt.-nél elhelyezett fedezeti betétek</t>
  </si>
  <si>
    <t>236</t>
  </si>
  <si>
    <t>H/III Kötelezettség jellegű sajátos elszámolások (=H/III/1+…+H/III/10)</t>
  </si>
  <si>
    <t>237</t>
  </si>
  <si>
    <t>H) KÖTELEZETTSÉGEK (=H/I+H/II+H/III)</t>
  </si>
  <si>
    <t>238</t>
  </si>
  <si>
    <t>I) KINCSTÁRI SZÁMLAVEZETÉSSEL KAPCSOLATOS ELSZÁMOLÁSOK</t>
  </si>
  <si>
    <t>239</t>
  </si>
  <si>
    <t>J/1 Eredményszemléletű bevételek passzív időbeli elhatárolása</t>
  </si>
  <si>
    <t>240</t>
  </si>
  <si>
    <t>J/2 Költségek, ráfordítások passzív időbeli elhatárolása</t>
  </si>
  <si>
    <t>241</t>
  </si>
  <si>
    <t>J/3 Halasztott eredményszemléletű bevételek</t>
  </si>
  <si>
    <t>242</t>
  </si>
  <si>
    <t>J) PASSZÍV IDŐBELI ELHATÁROLÁSOK (=J/1+J/2+J/3)</t>
  </si>
  <si>
    <t>243</t>
  </si>
  <si>
    <t>FORRÁSOK ÖSSZESEN (=G+H+I+J)</t>
  </si>
  <si>
    <t xml:space="preserve">091110 Óvodai nevelés, ellátás szakmai feladatai </t>
  </si>
  <si>
    <t>072112 Háziorvosi ügyeleti ellátás</t>
  </si>
  <si>
    <t>Beruházási célú előzetesen felszámított áfa</t>
  </si>
  <si>
    <t>Közvetett támogatás</t>
  </si>
  <si>
    <t>Kedvezmény</t>
  </si>
  <si>
    <t>Mentesség</t>
  </si>
  <si>
    <t>Elengedés</t>
  </si>
  <si>
    <t>Építmény adó</t>
  </si>
  <si>
    <t>Magánszem. kommunális adó</t>
  </si>
  <si>
    <t>Vállalkozók kommunális adó</t>
  </si>
  <si>
    <t>Idegenforgalmi adó</t>
  </si>
  <si>
    <t>Termőföld bérbead. jöv.</t>
  </si>
  <si>
    <t>Gépjármű adó</t>
  </si>
  <si>
    <t>Egyéb bevétel</t>
  </si>
  <si>
    <t>Helyi adó összesen:</t>
  </si>
  <si>
    <t>Lakosság részére lakásépítéshez, lakásfelújításhoz  nyújtott kölcsön elengedése</t>
  </si>
  <si>
    <t>KÖZVETETT TÁMOGATÁSOK ÖSSZESEN:</t>
  </si>
  <si>
    <t>Mindösszesen</t>
  </si>
  <si>
    <t>Önkormányzat</t>
  </si>
  <si>
    <t>Hivatal</t>
  </si>
  <si>
    <t>Óvoda</t>
  </si>
  <si>
    <t xml:space="preserve">        Törzsvagyon (3+4)</t>
  </si>
  <si>
    <t xml:space="preserve">        Üzleti vagyon (6)</t>
  </si>
  <si>
    <t>II. Tárgyi eszközök (8+14+20+21+22+28)</t>
  </si>
  <si>
    <t xml:space="preserve">       Törzsvagyon (10+11)</t>
  </si>
  <si>
    <t xml:space="preserve">        Üzleti vagyon (13)</t>
  </si>
  <si>
    <t>2. Gépek, berendezések és felszerelések (15+18)</t>
  </si>
  <si>
    <t xml:space="preserve">        Törzsvagyon (16+17)</t>
  </si>
  <si>
    <t xml:space="preserve">        Üzleti vagyon (19)</t>
  </si>
  <si>
    <t>5. Beruházások, felújítások (23+26)</t>
  </si>
  <si>
    <t xml:space="preserve">       Törzsvagyon (24+25)</t>
  </si>
  <si>
    <t xml:space="preserve">        Üzleti vagyon (27)</t>
  </si>
  <si>
    <t>III. Befektetett pénzügyi eszközök (30+31+32)</t>
  </si>
  <si>
    <t>IV. Koncesszióba, vagyonkezelésbe adott eszközök (34+37)</t>
  </si>
  <si>
    <t xml:space="preserve">       Törzsvagyon (35+36)</t>
  </si>
  <si>
    <t xml:space="preserve">        Üzleti vagyon (38)</t>
  </si>
  <si>
    <t>A) NEMZETI VAGYONBA TARTOZÓ BEFEKTETETT ESZKÖZÖK (1+7+29+33)</t>
  </si>
  <si>
    <t>B) NEMZETI VAGYONBA TARTOZÓ FORGÓESZKÖZÖK (40+41)</t>
  </si>
  <si>
    <t>D) KÖVETELÉSEK (44+45+46)</t>
  </si>
  <si>
    <t>ESZKÖZÖK ÖSSZESEN (39+42+43+47+48+49)</t>
  </si>
  <si>
    <t>Sukoró Község Önkormányzata</t>
  </si>
  <si>
    <t>Sukorói Közös Önkormányzati Hivatal</t>
  </si>
  <si>
    <t>Sukorói Óvoda</t>
  </si>
  <si>
    <t>SUKORÓ KÖZSÉG ÖNKORMÁNYZATA</t>
  </si>
  <si>
    <t>082042 Könyvtári állomány gyarapítása, nyilvántartása</t>
  </si>
  <si>
    <t>082091 Közművelő dés közösségi és társadalmi részvétel fejlesztése</t>
  </si>
  <si>
    <t>900020 Önkormányzatok funkcióra nem sorolható bevételei áht. kívülről</t>
  </si>
  <si>
    <t>091140 Óvodai nevelés, ellátás működtetési feladatai</t>
  </si>
  <si>
    <t>011130 Önkormányzatok és önk.hiv.jogalkotó és ig.tev.</t>
  </si>
  <si>
    <t>018010 Önkormányzatok elszámolásai a központi költségvetéssel</t>
  </si>
  <si>
    <t>018030 Támogatási célú finanszírozási műveletek</t>
  </si>
  <si>
    <t>074031 Család- és nővédelmi egészségügyi gondozás</t>
  </si>
  <si>
    <t>096025 Munkahelyi étkeztetés köznev. intézményben 562917</t>
  </si>
  <si>
    <t>072420 Egészségügyi laboratóriumi szolgáltatások</t>
  </si>
  <si>
    <t>Központi irányáító szervi támogatások folyósítása</t>
  </si>
  <si>
    <t>Belföldi finanszírozás kiadásai</t>
  </si>
  <si>
    <t>064010 Közvilágítás</t>
  </si>
  <si>
    <t>107060 Egyéb szociális pénzbeli és természetbeni ellátások, támogatások</t>
  </si>
  <si>
    <t>011130 Önkormányzatok és önk.hiv. jogalkotó és ig.tev.</t>
  </si>
  <si>
    <t>096015 Gyermekét-keztetés köznevelési intézményben</t>
  </si>
  <si>
    <t>Ingatlan beruházások</t>
  </si>
  <si>
    <t>Informatikai eszközök beszerzése</t>
  </si>
  <si>
    <t>Egyéb tárgyi eszközök beszerzése</t>
  </si>
  <si>
    <t>Felújítások</t>
  </si>
  <si>
    <t>Felújítási célú előzetesen felszámított áfa</t>
  </si>
  <si>
    <t>Stabilitási tv. 3. § (1) bekezdés szerinti adósságot keletkeztető ügyleteiből eredő fizetési kötelezettségeinek a következő évet követő három évre várható összege</t>
  </si>
  <si>
    <t>D/III/1 Adott előlegek</t>
  </si>
  <si>
    <t>K511</t>
  </si>
  <si>
    <t>Egyéb nyújtott kedvezmény vagy kölcsön elengedése</t>
  </si>
  <si>
    <t>Talajterhelésii díj</t>
  </si>
  <si>
    <t>Teljesítés</t>
  </si>
  <si>
    <t>adatok Forintban</t>
  </si>
  <si>
    <t>Finanszírozási bevételek</t>
  </si>
  <si>
    <t>Foglalkoztatottak személyi juttatásai</t>
  </si>
  <si>
    <t>K11</t>
  </si>
  <si>
    <t>Külső személyi juttatások</t>
  </si>
  <si>
    <t>K12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</si>
  <si>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</si>
  <si>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</si>
  <si>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</si>
  <si>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</si>
  <si>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</si>
  <si>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</si>
  <si>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Kiküldetések, reklám- és propagandakiadások</t>
  </si>
  <si>
    <t>K34</t>
  </si>
  <si>
    <t>K35</t>
  </si>
  <si>
    <t>Különféle befizetések és egyéb dologi kiadások</t>
  </si>
  <si>
    <t>Biztosító által fizetett kártérítés</t>
  </si>
  <si>
    <t>082063 Múzeumi kiállítási tevékenység</t>
  </si>
  <si>
    <t>082091 Közművelődés - közösségi és társadalmi részvétel fejlesztése</t>
  </si>
  <si>
    <t>Működési célú visszatérítendő támogatások, kölcsönök nyújtása államháztartáson kívülre</t>
  </si>
  <si>
    <t>091220 Köznev. intézmény 1-4. évf. tanulók nevelésével, oktatásával összefüggő műk. feladatok</t>
  </si>
  <si>
    <t>096015 Gyermek-étkeztetés köznevelési intézményben</t>
  </si>
  <si>
    <t>Pénzeszközök lekötött bankbetétként elhelyezése</t>
  </si>
  <si>
    <t>adatok Forint</t>
  </si>
  <si>
    <t>E/I Előzetesen felszámított általános forgalmi adó elszámolása (=E/I/1+…+E/I/4)</t>
  </si>
  <si>
    <t>E/I/2 Más előzetesen felszámított levonható általános forgalmi adó</t>
  </si>
  <si>
    <t>E/III/2 Utalványok, bérletek és más hasonló, készpénz-helyettesítő fizetési eszköznek nem minősülő eszközök elszámolásai</t>
  </si>
  <si>
    <t>E/II/2 Más fizetendő általános forgalmi adó</t>
  </si>
  <si>
    <t>E/II Fizetendő általános fogalmi adó elszámolása (=E/II/1+E/II/2)</t>
  </si>
  <si>
    <t>E/III/1 December havi illetmények, munkabérek elszámolása</t>
  </si>
  <si>
    <t>E/III Egyéb sajátos eszközoldali elszámolások (=E/III/1+E/III/2)</t>
  </si>
  <si>
    <t>H/II/9e - ebből: költségvetési évet követően esedékes kötelezettségek államháztartáson belüli megelőlegezések visszafizetésére</t>
  </si>
  <si>
    <t>09        Különféle egyéb eredményszemléletű bevételek</t>
  </si>
  <si>
    <t>08        Felhalmozási célú támogatások eredményszemléletű bevételei</t>
  </si>
  <si>
    <t>C)        MÉRLEG SZERINTI EREDMÉNY (=±A±B)</t>
  </si>
  <si>
    <t>B)        PÉNZÜGYI MŰVELETEK EREDMÉNYE (=VIII-IX)</t>
  </si>
  <si>
    <t>I        Tevékenység nettó eredményszemléletű bevétele (=01+02+03)</t>
  </si>
  <si>
    <t>II        Aktivált saját teljesítmények értéke (=±04+05)</t>
  </si>
  <si>
    <t>III        Egyéb eredményszemléletű bevételek (=06+07+08+09)</t>
  </si>
  <si>
    <t>10        Anyagköltség</t>
  </si>
  <si>
    <t>11        Igénybe vett szolgáltatások értéke</t>
  </si>
  <si>
    <t>12        Eladott áruk beszerzési értéke</t>
  </si>
  <si>
    <t>13        Eladott (közvetített) szolgáltatások értéke</t>
  </si>
  <si>
    <t>IV        Anyagjellegű ráfordítások (=10+11+12+13)</t>
  </si>
  <si>
    <t>14        Bérköltség</t>
  </si>
  <si>
    <t>15        Személyi jellegű egyéb kifizetések</t>
  </si>
  <si>
    <t>16        Bérjárulékok</t>
  </si>
  <si>
    <t>V        Személyi jellegű ráfordítások (=14+15+16)</t>
  </si>
  <si>
    <t xml:space="preserve">A) TEVÉKENYSÉGEK EREDMÉNYE (=I±II+III-IV-V-VI-VII) </t>
  </si>
  <si>
    <t>20        Egyéb kapott (járó) kamatok és kamatjellegű eredményszemléletű bevételek</t>
  </si>
  <si>
    <t>IX        Pénzügyi műveletek ráfordításai (=22+23+24+25+26)</t>
  </si>
  <si>
    <t>VIII        Pénzügyi műveletek eredményszemléletű bevételei (=17+18+19+20+21)</t>
  </si>
  <si>
    <t xml:space="preserve">
könyvviteli mérlegben értékkel szereplő eszközök</t>
  </si>
  <si>
    <t>könyvviteli mérlegben értékkel szereplő források</t>
  </si>
  <si>
    <t>Forint</t>
  </si>
  <si>
    <t>Támogatás évközi változás Május 15.</t>
  </si>
  <si>
    <t>Tényleges támogatás</t>
  </si>
  <si>
    <t>A központi költségvetésből támogatásként rendelkezésre bocsátott összeg</t>
  </si>
  <si>
    <t>Az önkormányzat  által az adott célra ténylegesen felhasznált összeg</t>
  </si>
  <si>
    <t>Az önkormányzat  által fel nem használt, de a következő évben jogszerűen felhasználható összeg</t>
  </si>
  <si>
    <t>A települési önkormányzatok szociális feladatainak egyéb támogatása</t>
  </si>
  <si>
    <t>Visszafizetési kötelezettség</t>
  </si>
  <si>
    <t>Az önkormányzat által az adott célra december 31-ig ténylegesen felhasznált összeg</t>
  </si>
  <si>
    <t>Évvégi eltérés  (+,-) mutatószám szerint támogatás</t>
  </si>
  <si>
    <t xml:space="preserve">Összesen </t>
  </si>
  <si>
    <t>Többlet-támogatás</t>
  </si>
  <si>
    <t>SUKORÓ KÖZSÉG ÖNKORMÁNYZATA ÉS KÖLTSÉGVETÉSI SZERVEI</t>
  </si>
  <si>
    <t>082044 Könyvtári szolgáltatások</t>
  </si>
  <si>
    <t>Kulturális illetménypótlék</t>
  </si>
  <si>
    <t>Sukorói Manó Mini Bölcsőde</t>
  </si>
  <si>
    <t>104031 Gyermekek bölcsődei ellátása</t>
  </si>
  <si>
    <t>104035 Gyermek- étkeztetés bölcsődében</t>
  </si>
  <si>
    <t>091110 Óvodai nevelés, ellátás szakmai feladatai</t>
  </si>
  <si>
    <t>096015 Gyermek- étkeztetés köznevelési intézményben</t>
  </si>
  <si>
    <t>096025 Munkahelyi étkeztetés köznevelési intézményben 562915</t>
  </si>
  <si>
    <t>016010 Országgyűlési, önkormányzati és eu.parlamenti képviselőválasz- tásokhoz kapcsolódó tevékenységek</t>
  </si>
  <si>
    <t>107080 Esélyegyenlőség elősegítését célzó tevékenységek és programok</t>
  </si>
  <si>
    <t>Egyéb működési célű átvett pénzeszközök</t>
  </si>
  <si>
    <t>2018. ÉVI KIADÁSOK KORMÁNYZATI FUNKCIÓNKÉNT</t>
  </si>
  <si>
    <t>072311 Fogorvosi alapellátás</t>
  </si>
  <si>
    <t>016010 Országgyűlési, önkormányzati és eu.parlamenti képviselő- választásokhoz kapcsolódó tevékenységek</t>
  </si>
  <si>
    <t>Támogatás évközi változás Október 5.</t>
  </si>
  <si>
    <t>Polgármesteri illetmény támogatása</t>
  </si>
  <si>
    <t>2021.</t>
  </si>
  <si>
    <t>E/I/4 Más előzetesen felszámított nem levonható általános forgalmi adó</t>
  </si>
  <si>
    <t>E) EGYÉB SAJÁTOS ELSZÁMOLÁSOK (=E/I+…+E/II)</t>
  </si>
  <si>
    <t>Bölcsőde</t>
  </si>
  <si>
    <t>1. Ingatlanok és kapcsolódó vagyoni értékű jogok (9+12)</t>
  </si>
  <si>
    <t>Mindössszesen</t>
  </si>
  <si>
    <t>2022.</t>
  </si>
  <si>
    <t>MÉRLEGEN KÍVÜLI TÉTELEK</t>
  </si>
  <si>
    <t>előző év</t>
  </si>
  <si>
    <t>tárgyév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</si>
  <si>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</si>
  <si>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</si>
  <si>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</si>
  <si>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</si>
  <si>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</si>
  <si>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</si>
  <si>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</si>
  <si>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</si>
  <si>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</si>
  <si>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</si>
  <si>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</si>
  <si>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</si>
  <si>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</si>
  <si>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</si>
  <si>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</si>
  <si>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</si>
  <si>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 xml:space="preserve">091120 Sni gyermekek óvodai nevelésének, ellátásának szakmai feladatai </t>
  </si>
  <si>
    <t>011130 Önkormányzatok és önk.hivatalok jogalkotó és általános igazgatási tev.</t>
  </si>
  <si>
    <t>062020 Teleülésfejlesztési projektek és támogatásuk</t>
  </si>
  <si>
    <t>013350                                 Az önkormányzati vagyonnal való gazdálkodással kapcs.feladatok</t>
  </si>
  <si>
    <t>041233                           Hosszabb időtartamú közfoglalkoztatás</t>
  </si>
  <si>
    <t>047320             Turizmus- fejlesztési támogatások és tevékenységek</t>
  </si>
  <si>
    <t>047410                                    Ár- és belvízvédelemmel összefüggő tevékenységek</t>
  </si>
  <si>
    <t>066020                           Város- és község- gazdálkodási egyéb szolgáltatások</t>
  </si>
  <si>
    <t>074031                             Család- és nővédelmi egészségügyi gondozás</t>
  </si>
  <si>
    <t>082063                        Múzeumi kiállítási tevékenység</t>
  </si>
  <si>
    <t>900060                     Forgatási és befektetési célú finanszírozási műveletek</t>
  </si>
  <si>
    <t>041233                           Hosszabb időtartamú közfoglalkoz- tatás</t>
  </si>
  <si>
    <t>062020                 Település- fejlesztési projektek és támogatásuk</t>
  </si>
  <si>
    <t>047120                                    Piac üzemeltetése</t>
  </si>
  <si>
    <t>045160                                   Közutak, hidak, alagutak üzemeltetése, fenntartása</t>
  </si>
  <si>
    <t>066020                    Város- és községgazd. egyéb szolgáltatások</t>
  </si>
  <si>
    <t>084031                     Civil szervezetek működési támogatása</t>
  </si>
  <si>
    <t>091140                            Óvodai nevelés, ellátás működtetési feladatai</t>
  </si>
  <si>
    <t>104042                     Család és gyermekjóléti szolgáltatások</t>
  </si>
  <si>
    <t>107080 Esélyegyenlő-ség elősegítését célzó tevékeny-ségek és programok</t>
  </si>
  <si>
    <t>081030                     Sport- létesítmények, edzőtáborok működtetése és fejlesztése</t>
  </si>
  <si>
    <t>047410                                  Ár- és belvíz-védelemmel összefüggő tevékenysé-gek</t>
  </si>
  <si>
    <t>047320 Turizmus- fejlesztési támogatások és tevékenysé-gek</t>
  </si>
  <si>
    <t>018030 Támogatási célú finan-szírozási műveletek</t>
  </si>
  <si>
    <t>018010 Önkormány-zatok elszámolásai a központi költségvetés-sel</t>
  </si>
  <si>
    <t>011130 Önkormány-zatok és önk.hivatalok jogalkotó és általános igazgatási tev.</t>
  </si>
  <si>
    <t>2020. ÉVI BESZÁMOLÓ PÉNZFORGALMI MÉRLEGE</t>
  </si>
  <si>
    <t>2020. évi eredeti előirányzat</t>
  </si>
  <si>
    <t>2020. évi módosított előirányzat</t>
  </si>
  <si>
    <t>2020. évi teljesítés</t>
  </si>
  <si>
    <t>2020. ÉVI KÖLTSÉGVETÉSI BEVÉTELEK</t>
  </si>
  <si>
    <t>2020. év önkormányzat összesen</t>
  </si>
  <si>
    <t>Települési önkormányzatok szociális gyermekjóléti feladatainak támogatása</t>
  </si>
  <si>
    <t>Települési önkormányzatok gyermekétkeztetési feladatainak támogatása</t>
  </si>
  <si>
    <t>B1131</t>
  </si>
  <si>
    <t>B1132</t>
  </si>
  <si>
    <t>2020. ÉVI KÖLTSÉGVETÉSI KIADÁSOK</t>
  </si>
  <si>
    <t>2020. ÉVI FINANSZÍROZÁSI BEVÉTELEK</t>
  </si>
  <si>
    <t>2020. ÉVI FINANSZÍROZÁSI KIADÁSOK</t>
  </si>
  <si>
    <t>6. melléklet a     /2021. (V.....) önkormányzati rendelethez</t>
  </si>
  <si>
    <t>2020. ÉVI BEVÉTELEK KORMÁNYZATI FUNKCIÓNKÉNT</t>
  </si>
  <si>
    <t>072311                           Fogorvosi alapellátás</t>
  </si>
  <si>
    <t>084032                                   Civil szervezetek programtámogatása</t>
  </si>
  <si>
    <t>7. melléklet a     /2021. (V…..) önkormányzati rendelethez</t>
  </si>
  <si>
    <t>2020. ÉVI KIADÁSOK KORMÁNYZATI FUNKCIÓNKÉNT</t>
  </si>
  <si>
    <t>045161                                   Kerékpárutak üzemeltetése, fenntartása</t>
  </si>
  <si>
    <t>074040 Fertőző megbetege-dések meg-előzése, járványügyi ellátás</t>
  </si>
  <si>
    <t>084033                     Civil szervezetek program-támogatása</t>
  </si>
  <si>
    <t>2020. ÉVI FELÚJÍTÁSI ÉS FELHALMOZÁSI KIADÁSOK</t>
  </si>
  <si>
    <t>SUKORÓ KÖZSÉG ÖNKORMÁNYZATA ÉS KÖLTSÉGVETÉSI SZERVEI 2020. ÉVI LÉTSZÁMADATAI</t>
  </si>
  <si>
    <t>Engedélyezett létszám                 2020.évre</t>
  </si>
  <si>
    <t>Tényleges létszám 2020.XII.31-én</t>
  </si>
  <si>
    <t>Átlagos létszám 2020. évre</t>
  </si>
  <si>
    <t>Az önkormányzatok általános, köznevelési és szociális feladataihoz kapcsolódó 2020. évi támogatások elszámolása</t>
  </si>
  <si>
    <t>I.5. Megyei önkormányzatok feladatainak támogatása</t>
  </si>
  <si>
    <t>II. A települési önkormányzatok egyes köznevelési feladatainak támogatása</t>
  </si>
  <si>
    <t>III.5.a Intézményi gyermekétkeztetés támogatása</t>
  </si>
  <si>
    <t>Költségvetési törvény szerint igényelt támogatás</t>
  </si>
  <si>
    <t>Bölcsődei kiegészítő támogatás</t>
  </si>
  <si>
    <t>Bölcsődei kiegészítő támogatásból az adott célra december 31-ig felhasznált összeg</t>
  </si>
  <si>
    <t>I.1. A települési  önkormányzatok működésének támogatása</t>
  </si>
  <si>
    <t xml:space="preserve">I.2. Nem közművel összegyűjtött háztartási szennyvíz ártalmatlanítása </t>
  </si>
  <si>
    <t>I.3. Határátkelőhelyek fenntartásának támogatása</t>
  </si>
  <si>
    <t>III.2. Egyes szociális és gyermekjóléti feladatok támogatása</t>
  </si>
  <si>
    <t xml:space="preserve">III.2. A települési önkormányzatok által biztosított egyes szociális szakosított ellátások, valamint a gyermekek átmeneti gondozásával kapcsolatos feladatok támogatása </t>
  </si>
  <si>
    <t>III.3. Bölcsőde, mini bölcsőde támogatása</t>
  </si>
  <si>
    <t xml:space="preserve">III.4. Rászoruló gyermekek szünidei étkeztetése </t>
  </si>
  <si>
    <t xml:space="preserve"> A helyi önkormányzatok kiegészítő támogatásainak és egyéb kötött felhasználású 2020. évi támogatásainak elszámolása</t>
  </si>
  <si>
    <t>Települési önkormányzat idegenforgalmi adóhoz kapcsolódó kiegészítő támogatása</t>
  </si>
  <si>
    <t>A költségvetési szerveknél foglalkoztatottak 2019. évi áthúzódó és 2020. évi kompenzációja</t>
  </si>
  <si>
    <t>Szociális ágazati összevont pótlék és egészségügyi kiegészítő pótlék</t>
  </si>
  <si>
    <t>13. cím Bölcsődei kiegészítő támogatás</t>
  </si>
  <si>
    <t>23. cím Kiegészítő támogatás</t>
  </si>
  <si>
    <t>Eltérés</t>
  </si>
  <si>
    <t>2023.</t>
  </si>
  <si>
    <t>2020. évi maradványkimutatás</t>
  </si>
  <si>
    <t>2020. évi mérleg</t>
  </si>
  <si>
    <t>2020. évi eredménykimutatás</t>
  </si>
  <si>
    <t>2020. évben adott közvetett támogatások</t>
  </si>
  <si>
    <t xml:space="preserve">VAGYONKIMUTATÁS - 2020. </t>
  </si>
  <si>
    <t>1. melléklet a 7/2021. (V.28) önkormányzati rendelethez</t>
  </si>
  <si>
    <t>2. melléklet a 7/2021. (V.28) önkormányzati rendelethez</t>
  </si>
  <si>
    <t>3. melléklet a 7/2021. (V.28) önkormányzati rendelethez</t>
  </si>
  <si>
    <t>4. melléklet a 7/2021. (V.28) önkormányzati rendelethez</t>
  </si>
  <si>
    <t>5. melléklet a 7/2021. (V.28) önkormányzati rendelethez</t>
  </si>
  <si>
    <t>6. melléklet a 7/2021. (V.28) önkormányzati rendelethez</t>
  </si>
  <si>
    <t>7. melléklet a 7/2021. (V.28) önkormányzati rendelethez</t>
  </si>
  <si>
    <t>8. melléklet a 7/2021. (V.28) önkormányzati rendelethez</t>
  </si>
  <si>
    <t>9. melléklet a 7/2021. (V.28) önkormányzati rendelethez</t>
  </si>
  <si>
    <t>10.a melléklet a 7/2021. (V.28) önkormányzati rendelethez</t>
  </si>
  <si>
    <t>10.b melléklet a 7/2021. (V.28) önkormányzati rendelethez</t>
  </si>
  <si>
    <t>11.melléklet a 7/2021. (V.28) önkormányzati rendelethez</t>
  </si>
  <si>
    <t>12. melléklet a 7/2021. (V.28) önkormányzati rendelethez</t>
  </si>
  <si>
    <t>13. melléklet a 7/2021. (V.28) önkormányzati rendelethez</t>
  </si>
  <si>
    <t>14. melléklet a 7/2021. (V.28) önkormányzati rendelethez</t>
  </si>
  <si>
    <t>15. melléklet a 7/2021. (V.28) önkormányzati rendelethez</t>
  </si>
  <si>
    <t>16. melléklet a 7/2021. (V.28)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</si>
</sst>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0__"/>
    <numFmt numFmtId="167" formatCode="#,##0.0"/>
  </numFmts>
  <fonts count="9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u/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e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  <charset val="238"/>
    </font>
    <font>
      <b/>
      <sz val="12"/>
      <name val="Ariel CE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sz val="10"/>
      <name val="Times New Roman"/>
      <family val="1"/>
      <charset val="238"/>
    </font>
    <font>
      <b/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el CE"/>
      <charset val="238"/>
    </font>
    <font>
      <sz val="10"/>
      <name val="MS Sans Serif"/>
      <family val="2"/>
      <charset val="238"/>
    </font>
    <font>
      <b/>
      <sz val="12"/>
      <name val="Ariel CE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MS Sans Serif"/>
      <family val="2"/>
      <charset val="238"/>
    </font>
    <font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2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Protection="0">
      <alignment horizontal="center" vertical="center" wrapText="1"/>
    </xf>
    <xf numFmtId="0" fontId="3" fillId="3" borderId="0" applyNumberFormat="0" applyAlignment="0" applyProtection="0"/>
    <xf numFmtId="0" fontId="4" fillId="0" borderId="5" applyNumberFormat="0" applyFill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1" fillId="0" borderId="0"/>
    <xf numFmtId="0" fontId="5" fillId="0" borderId="0"/>
    <xf numFmtId="0" fontId="8" fillId="0" borderId="0"/>
    <xf numFmtId="0" fontId="6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3" fillId="6" borderId="0" applyNumberFormat="0" applyBorder="0" applyAlignment="0" applyProtection="0"/>
    <xf numFmtId="0" fontId="34" fillId="23" borderId="49" applyNumberFormat="0" applyAlignment="0" applyProtection="0"/>
    <xf numFmtId="0" fontId="35" fillId="24" borderId="50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45" applyNumberFormat="0" applyFill="0" applyAlignment="0" applyProtection="0"/>
    <xf numFmtId="0" fontId="39" fillId="0" borderId="5" applyNumberFormat="0" applyFill="0" applyAlignment="0" applyProtection="0"/>
    <xf numFmtId="0" fontId="40" fillId="0" borderId="51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49" applyNumberFormat="0" applyAlignment="0" applyProtection="0"/>
    <xf numFmtId="0" fontId="42" fillId="0" borderId="52" applyNumberFormat="0" applyFill="0" applyAlignment="0" applyProtection="0"/>
    <xf numFmtId="0" fontId="43" fillId="25" borderId="0" applyNumberFormat="0" applyBorder="0" applyAlignment="0" applyProtection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31" fillId="26" borderId="53" applyNumberFormat="0" applyFont="0" applyAlignment="0" applyProtection="0"/>
    <xf numFmtId="0" fontId="45" fillId="23" borderId="54" applyNumberFormat="0" applyAlignment="0" applyProtection="0"/>
    <xf numFmtId="0" fontId="46" fillId="0" borderId="0" applyNumberFormat="0" applyFill="0" applyBorder="0" applyAlignment="0" applyProtection="0"/>
    <xf numFmtId="0" fontId="47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0"/>
    <xf numFmtId="0" fontId="56" fillId="0" borderId="0"/>
  </cellStyleXfs>
  <cellXfs count="832">
    <xf numFmtId="0" fontId="0" fillId="0" borderId="0" xfId="0"/>
    <xf numFmtId="0" fontId="5" fillId="0" borderId="0" xfId="12" applyFont="1" applyAlignment="1">
      <alignment vertical="center"/>
    </xf>
    <xf numFmtId="0" fontId="8" fillId="0" borderId="0" xfId="12"/>
    <xf numFmtId="0" fontId="8" fillId="0" borderId="0" xfId="12" applyFont="1"/>
    <xf numFmtId="3" fontId="5" fillId="0" borderId="17" xfId="12" applyNumberFormat="1" applyFont="1" applyBorder="1" applyAlignment="1">
      <alignment horizontal="center" vertical="center"/>
    </xf>
    <xf numFmtId="3" fontId="10" fillId="0" borderId="18" xfId="12" applyNumberFormat="1" applyFont="1" applyBorder="1" applyAlignment="1">
      <alignment horizontal="center" vertical="center" wrapText="1"/>
    </xf>
    <xf numFmtId="3" fontId="10" fillId="0" borderId="19" xfId="12" applyNumberFormat="1" applyFont="1" applyBorder="1" applyAlignment="1">
      <alignment horizontal="center" vertical="center" wrapText="1"/>
    </xf>
    <xf numFmtId="0" fontId="5" fillId="0" borderId="14" xfId="12" applyFont="1" applyBorder="1"/>
    <xf numFmtId="3" fontId="5" fillId="0" borderId="15" xfId="12" applyNumberFormat="1" applyFont="1" applyBorder="1" applyAlignment="1">
      <alignment horizontal="center" vertical="center" wrapText="1"/>
    </xf>
    <xf numFmtId="3" fontId="5" fillId="0" borderId="25" xfId="12" applyNumberFormat="1" applyFont="1" applyBorder="1" applyAlignment="1">
      <alignment vertical="center" wrapText="1"/>
    </xf>
    <xf numFmtId="0" fontId="5" fillId="0" borderId="15" xfId="12" applyFont="1" applyBorder="1" applyAlignment="1">
      <alignment horizontal="center"/>
    </xf>
    <xf numFmtId="0" fontId="5" fillId="0" borderId="26" xfId="12" applyFont="1" applyBorder="1"/>
    <xf numFmtId="3" fontId="5" fillId="0" borderId="1" xfId="12" applyNumberFormat="1" applyFont="1" applyBorder="1" applyAlignment="1">
      <alignment horizontal="center" vertical="center" wrapText="1"/>
    </xf>
    <xf numFmtId="3" fontId="5" fillId="0" borderId="2" xfId="12" applyNumberFormat="1" applyFont="1" applyBorder="1" applyAlignment="1">
      <alignment vertical="center" wrapText="1"/>
    </xf>
    <xf numFmtId="0" fontId="5" fillId="0" borderId="1" xfId="12" applyFont="1" applyBorder="1" applyAlignment="1">
      <alignment horizontal="center"/>
    </xf>
    <xf numFmtId="0" fontId="8" fillId="0" borderId="26" xfId="12" applyBorder="1"/>
    <xf numFmtId="0" fontId="5" fillId="0" borderId="26" xfId="12" applyFont="1" applyFill="1" applyBorder="1"/>
    <xf numFmtId="0" fontId="5" fillId="0" borderId="28" xfId="12" applyFont="1" applyBorder="1" applyAlignment="1">
      <alignment vertical="center"/>
    </xf>
    <xf numFmtId="0" fontId="5" fillId="0" borderId="6" xfId="12" applyFont="1" applyBorder="1" applyAlignment="1">
      <alignment horizontal="center" vertical="center"/>
    </xf>
    <xf numFmtId="3" fontId="5" fillId="0" borderId="8" xfId="12" applyNumberFormat="1" applyFont="1" applyBorder="1" applyAlignment="1">
      <alignment vertical="center"/>
    </xf>
    <xf numFmtId="0" fontId="5" fillId="0" borderId="1" xfId="12" applyFont="1" applyFill="1" applyBorder="1" applyAlignment="1">
      <alignment horizontal="center"/>
    </xf>
    <xf numFmtId="3" fontId="11" fillId="0" borderId="21" xfId="12" applyNumberFormat="1" applyFont="1" applyBorder="1" applyAlignment="1">
      <alignment vertical="center" wrapText="1"/>
    </xf>
    <xf numFmtId="3" fontId="11" fillId="0" borderId="22" xfId="12" applyNumberFormat="1" applyFont="1" applyBorder="1" applyAlignment="1">
      <alignment vertical="center" wrapText="1"/>
    </xf>
    <xf numFmtId="3" fontId="11" fillId="0" borderId="23" xfId="12" applyNumberFormat="1" applyFont="1" applyBorder="1" applyAlignment="1">
      <alignment vertical="center" wrapText="1"/>
    </xf>
    <xf numFmtId="0" fontId="12" fillId="0" borderId="0" xfId="12" applyFont="1"/>
    <xf numFmtId="3" fontId="5" fillId="0" borderId="14" xfId="12" applyNumberFormat="1" applyFont="1" applyBorder="1" applyAlignment="1">
      <alignment vertical="center"/>
    </xf>
    <xf numFmtId="3" fontId="5" fillId="0" borderId="15" xfId="12" applyNumberFormat="1" applyFont="1" applyBorder="1" applyAlignment="1">
      <alignment horizontal="center" vertical="center"/>
    </xf>
    <xf numFmtId="0" fontId="5" fillId="0" borderId="29" xfId="12" applyFont="1" applyBorder="1" applyAlignment="1">
      <alignment vertical="center"/>
    </xf>
    <xf numFmtId="0" fontId="5" fillId="0" borderId="26" xfId="12" applyFont="1" applyBorder="1" applyAlignment="1">
      <alignment vertical="center"/>
    </xf>
    <xf numFmtId="0" fontId="5" fillId="0" borderId="1" xfId="12" applyFont="1" applyBorder="1" applyAlignment="1">
      <alignment horizontal="center" vertical="center"/>
    </xf>
    <xf numFmtId="0" fontId="5" fillId="0" borderId="30" xfId="12" applyFont="1" applyFill="1" applyBorder="1"/>
    <xf numFmtId="3" fontId="5" fillId="0" borderId="7" xfId="12" applyNumberFormat="1" applyFont="1" applyBorder="1" applyAlignment="1">
      <alignment horizontal="center" vertical="center" wrapText="1"/>
    </xf>
    <xf numFmtId="3" fontId="5" fillId="0" borderId="9" xfId="12" applyNumberFormat="1" applyFont="1" applyBorder="1" applyAlignment="1">
      <alignment vertical="center" wrapText="1"/>
    </xf>
    <xf numFmtId="0" fontId="5" fillId="0" borderId="7" xfId="12" applyFont="1" applyFill="1" applyBorder="1" applyAlignment="1">
      <alignment horizontal="center"/>
    </xf>
    <xf numFmtId="3" fontId="8" fillId="0" borderId="0" xfId="12" applyNumberFormat="1"/>
    <xf numFmtId="0" fontId="5" fillId="0" borderId="2" xfId="12" applyFont="1" applyBorder="1"/>
    <xf numFmtId="3" fontId="5" fillId="0" borderId="1" xfId="12" applyNumberFormat="1" applyFont="1" applyBorder="1" applyAlignment="1">
      <alignment vertical="center" wrapText="1"/>
    </xf>
    <xf numFmtId="0" fontId="11" fillId="0" borderId="21" xfId="12" applyFont="1" applyBorder="1" applyAlignment="1">
      <alignment vertical="center"/>
    </xf>
    <xf numFmtId="0" fontId="11" fillId="0" borderId="22" xfId="12" applyFont="1" applyBorder="1" applyAlignment="1">
      <alignment vertical="center"/>
    </xf>
    <xf numFmtId="3" fontId="11" fillId="0" borderId="23" xfId="12" applyNumberFormat="1" applyFont="1" applyBorder="1" applyAlignment="1">
      <alignment vertical="center"/>
    </xf>
    <xf numFmtId="0" fontId="5" fillId="0" borderId="23" xfId="12" applyFont="1" applyBorder="1" applyAlignment="1">
      <alignment vertical="center"/>
    </xf>
    <xf numFmtId="3" fontId="9" fillId="0" borderId="21" xfId="12" applyNumberFormat="1" applyFont="1" applyBorder="1" applyAlignment="1">
      <alignment horizontal="center" vertical="center"/>
    </xf>
    <xf numFmtId="3" fontId="9" fillId="0" borderId="22" xfId="12" applyNumberFormat="1" applyFont="1" applyBorder="1" applyAlignment="1">
      <alignment horizontal="center" vertical="center"/>
    </xf>
    <xf numFmtId="3" fontId="9" fillId="0" borderId="23" xfId="12" applyNumberFormat="1" applyFont="1" applyBorder="1" applyAlignment="1">
      <alignment vertical="center"/>
    </xf>
    <xf numFmtId="3" fontId="9" fillId="0" borderId="23" xfId="12" applyNumberFormat="1" applyFont="1" applyBorder="1" applyAlignment="1">
      <alignment horizontal="center" vertical="center"/>
    </xf>
    <xf numFmtId="3" fontId="8" fillId="0" borderId="0" xfId="12" applyNumberFormat="1" applyFont="1"/>
    <xf numFmtId="3" fontId="5" fillId="0" borderId="0" xfId="12" applyNumberFormat="1" applyFont="1" applyAlignment="1">
      <alignment vertical="center"/>
    </xf>
    <xf numFmtId="3" fontId="11" fillId="0" borderId="0" xfId="12" applyNumberFormat="1" applyFont="1" applyAlignment="1">
      <alignment vertical="center"/>
    </xf>
    <xf numFmtId="0" fontId="5" fillId="0" borderId="0" xfId="12" applyFont="1"/>
    <xf numFmtId="0" fontId="8" fillId="0" borderId="0" xfId="12"/>
    <xf numFmtId="0" fontId="8" fillId="0" borderId="0" xfId="12"/>
    <xf numFmtId="0" fontId="8" fillId="0" borderId="0" xfId="12" applyAlignment="1">
      <alignment horizontal="center" vertical="center"/>
    </xf>
    <xf numFmtId="0" fontId="12" fillId="0" borderId="0" xfId="12" applyFont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0" xfId="12" applyFont="1" applyAlignment="1">
      <alignment horizontal="center" vertical="center" wrapText="1"/>
    </xf>
    <xf numFmtId="0" fontId="8" fillId="0" borderId="1" xfId="12" applyBorder="1"/>
    <xf numFmtId="0" fontId="13" fillId="0" borderId="11" xfId="12" applyFont="1" applyFill="1" applyBorder="1" applyAlignment="1">
      <alignment vertical="center" wrapText="1"/>
    </xf>
    <xf numFmtId="0" fontId="13" fillId="0" borderId="11" xfId="12" applyFont="1" applyFill="1" applyBorder="1" applyAlignment="1">
      <alignment horizontal="center" vertical="center"/>
    </xf>
    <xf numFmtId="3" fontId="13" fillId="0" borderId="11" xfId="12" applyNumberFormat="1" applyFont="1" applyFill="1" applyBorder="1" applyAlignment="1">
      <alignment vertical="center"/>
    </xf>
    <xf numFmtId="0" fontId="14" fillId="0" borderId="11" xfId="12" applyFont="1" applyFill="1" applyBorder="1" applyAlignment="1">
      <alignment vertical="center" wrapText="1"/>
    </xf>
    <xf numFmtId="0" fontId="14" fillId="0" borderId="11" xfId="12" applyFont="1" applyFill="1" applyBorder="1" applyAlignment="1">
      <alignment horizontal="center" vertical="center"/>
    </xf>
    <xf numFmtId="3" fontId="14" fillId="0" borderId="11" xfId="12" applyNumberFormat="1" applyFont="1" applyFill="1" applyBorder="1" applyAlignment="1">
      <alignment vertical="center"/>
    </xf>
    <xf numFmtId="0" fontId="5" fillId="0" borderId="11" xfId="12" applyFont="1" applyFill="1" applyBorder="1" applyAlignment="1">
      <alignment vertical="center" wrapText="1"/>
    </xf>
    <xf numFmtId="0" fontId="11" fillId="0" borderId="11" xfId="12" applyFont="1" applyFill="1" applyBorder="1" applyAlignment="1">
      <alignment vertical="center" wrapText="1"/>
    </xf>
    <xf numFmtId="0" fontId="14" fillId="0" borderId="0" xfId="12" applyFont="1" applyAlignment="1">
      <alignment horizontal="center" vertical="center"/>
    </xf>
    <xf numFmtId="0" fontId="5" fillId="0" borderId="0" xfId="12" applyFont="1" applyBorder="1"/>
    <xf numFmtId="0" fontId="5" fillId="0" borderId="0" xfId="12" applyFont="1" applyBorder="1" applyAlignment="1">
      <alignment horizontal="right"/>
    </xf>
    <xf numFmtId="0" fontId="11" fillId="0" borderId="0" xfId="12" applyFont="1" applyAlignment="1">
      <alignment wrapText="1"/>
    </xf>
    <xf numFmtId="0" fontId="5" fillId="0" borderId="1" xfId="12" applyFont="1" applyBorder="1"/>
    <xf numFmtId="0" fontId="14" fillId="0" borderId="11" xfId="12" applyNumberFormat="1" applyFont="1" applyFill="1" applyBorder="1" applyAlignment="1">
      <alignment vertical="center"/>
    </xf>
    <xf numFmtId="3" fontId="14" fillId="2" borderId="1" xfId="12" applyNumberFormat="1" applyFont="1" applyFill="1" applyBorder="1" applyAlignment="1">
      <alignment vertical="center"/>
    </xf>
    <xf numFmtId="3" fontId="11" fillId="0" borderId="1" xfId="12" applyNumberFormat="1" applyFont="1" applyBorder="1"/>
    <xf numFmtId="3" fontId="8" fillId="0" borderId="1" xfId="12" applyNumberFormat="1" applyBorder="1"/>
    <xf numFmtId="0" fontId="13" fillId="0" borderId="11" xfId="12" applyNumberFormat="1" applyFont="1" applyFill="1" applyBorder="1" applyAlignment="1">
      <alignment vertical="center"/>
    </xf>
    <xf numFmtId="3" fontId="14" fillId="0" borderId="1" xfId="12" applyNumberFormat="1" applyFont="1" applyFill="1" applyBorder="1" applyAlignment="1">
      <alignment vertical="center"/>
    </xf>
    <xf numFmtId="0" fontId="5" fillId="0" borderId="11" xfId="12" applyFont="1" applyFill="1" applyBorder="1" applyAlignment="1">
      <alignment vertical="center"/>
    </xf>
    <xf numFmtId="166" fontId="13" fillId="0" borderId="11" xfId="12" applyNumberFormat="1" applyFont="1" applyFill="1" applyBorder="1" applyAlignment="1">
      <alignment vertical="center"/>
    </xf>
    <xf numFmtId="0" fontId="13" fillId="0" borderId="11" xfId="12" applyFont="1" applyFill="1" applyBorder="1" applyAlignment="1">
      <alignment vertical="center"/>
    </xf>
    <xf numFmtId="0" fontId="14" fillId="0" borderId="11" xfId="12" applyFont="1" applyFill="1" applyBorder="1" applyAlignment="1">
      <alignment vertical="center"/>
    </xf>
    <xf numFmtId="0" fontId="8" fillId="0" borderId="0" xfId="12" applyAlignment="1">
      <alignment horizontal="left"/>
    </xf>
    <xf numFmtId="0" fontId="5" fillId="0" borderId="0" xfId="11"/>
    <xf numFmtId="0" fontId="14" fillId="0" borderId="0" xfId="12" applyFont="1" applyAlignment="1">
      <alignment vertical="center"/>
    </xf>
    <xf numFmtId="0" fontId="11" fillId="0" borderId="1" xfId="12" applyFont="1" applyBorder="1" applyAlignment="1">
      <alignment horizontal="center" vertical="center"/>
    </xf>
    <xf numFmtId="0" fontId="11" fillId="0" borderId="11" xfId="12" applyFont="1" applyFill="1" applyBorder="1" applyAlignment="1">
      <alignment vertical="center"/>
    </xf>
    <xf numFmtId="0" fontId="11" fillId="0" borderId="11" xfId="12" applyFont="1" applyFill="1" applyBorder="1" applyAlignment="1">
      <alignment horizontal="left" vertical="center"/>
    </xf>
    <xf numFmtId="0" fontId="5" fillId="0" borderId="0" xfId="12" applyFont="1"/>
    <xf numFmtId="0" fontId="8" fillId="0" borderId="0" xfId="12"/>
    <xf numFmtId="3" fontId="13" fillId="0" borderId="1" xfId="12" applyNumberFormat="1" applyFont="1" applyFill="1" applyBorder="1" applyAlignment="1">
      <alignment vertical="center"/>
    </xf>
    <xf numFmtId="3" fontId="5" fillId="0" borderId="1" xfId="12" applyNumberFormat="1" applyFont="1" applyBorder="1"/>
    <xf numFmtId="0" fontId="11" fillId="0" borderId="0" xfId="12" applyFont="1" applyBorder="1" applyAlignment="1">
      <alignment horizontal="center" vertical="center" wrapText="1"/>
    </xf>
    <xf numFmtId="3" fontId="11" fillId="0" borderId="0" xfId="12" applyNumberFormat="1" applyFont="1" applyBorder="1"/>
    <xf numFmtId="3" fontId="8" fillId="0" borderId="0" xfId="12" applyNumberFormat="1" applyBorder="1"/>
    <xf numFmtId="0" fontId="8" fillId="0" borderId="0" xfId="12"/>
    <xf numFmtId="3" fontId="11" fillId="0" borderId="11" xfId="12" applyNumberFormat="1" applyFont="1" applyBorder="1"/>
    <xf numFmtId="3" fontId="8" fillId="0" borderId="11" xfId="12" applyNumberFormat="1" applyBorder="1"/>
    <xf numFmtId="0" fontId="18" fillId="0" borderId="11" xfId="12" applyFont="1" applyBorder="1" applyAlignment="1">
      <alignment horizontal="center" vertical="center" wrapText="1"/>
    </xf>
    <xf numFmtId="0" fontId="18" fillId="0" borderId="1" xfId="12" applyFont="1" applyBorder="1" applyAlignment="1">
      <alignment horizontal="center" vertical="center" wrapText="1"/>
    </xf>
    <xf numFmtId="0" fontId="5" fillId="0" borderId="0" xfId="12" applyFont="1"/>
    <xf numFmtId="0" fontId="8" fillId="0" borderId="0" xfId="12"/>
    <xf numFmtId="0" fontId="9" fillId="0" borderId="13" xfId="12" applyFont="1" applyBorder="1" applyAlignment="1">
      <alignment horizontal="center" vertical="center"/>
    </xf>
    <xf numFmtId="0" fontId="8" fillId="0" borderId="3" xfId="12" applyBorder="1" applyAlignment="1">
      <alignment horizontal="right"/>
    </xf>
    <xf numFmtId="0" fontId="14" fillId="0" borderId="0" xfId="12" applyFont="1" applyAlignment="1">
      <alignment horizontal="center" vertical="center"/>
    </xf>
    <xf numFmtId="0" fontId="5" fillId="0" borderId="0" xfId="12" applyFont="1" applyBorder="1" applyAlignment="1">
      <alignment horizontal="right"/>
    </xf>
    <xf numFmtId="0" fontId="13" fillId="0" borderId="0" xfId="12" applyFont="1" applyAlignment="1">
      <alignment horizontal="right" vertical="center"/>
    </xf>
    <xf numFmtId="3" fontId="5" fillId="2" borderId="37" xfId="12" applyNumberFormat="1" applyFont="1" applyFill="1" applyBorder="1" applyAlignment="1">
      <alignment vertical="center" wrapText="1"/>
    </xf>
    <xf numFmtId="3" fontId="5" fillId="2" borderId="11" xfId="12" applyNumberFormat="1" applyFont="1" applyFill="1" applyBorder="1" applyAlignment="1">
      <alignment vertical="center" wrapText="1"/>
    </xf>
    <xf numFmtId="3" fontId="5" fillId="0" borderId="11" xfId="12" applyNumberFormat="1" applyFont="1" applyBorder="1" applyAlignment="1">
      <alignment vertical="center"/>
    </xf>
    <xf numFmtId="3" fontId="11" fillId="0" borderId="39" xfId="12" applyNumberFormat="1" applyFont="1" applyBorder="1" applyAlignment="1">
      <alignment vertical="center" wrapText="1"/>
    </xf>
    <xf numFmtId="3" fontId="5" fillId="4" borderId="37" xfId="12" applyNumberFormat="1" applyFont="1" applyFill="1" applyBorder="1" applyAlignment="1">
      <alignment vertical="center"/>
    </xf>
    <xf numFmtId="3" fontId="5" fillId="0" borderId="10" xfId="12" applyNumberFormat="1" applyFont="1" applyBorder="1" applyAlignment="1">
      <alignment vertical="center"/>
    </xf>
    <xf numFmtId="3" fontId="5" fillId="0" borderId="4" xfId="12" applyNumberFormat="1" applyFont="1" applyBorder="1" applyAlignment="1">
      <alignment vertical="center"/>
    </xf>
    <xf numFmtId="3" fontId="11" fillId="0" borderId="39" xfId="12" applyNumberFormat="1" applyFont="1" applyBorder="1" applyAlignment="1">
      <alignment vertical="center"/>
    </xf>
    <xf numFmtId="3" fontId="9" fillId="0" borderId="39" xfId="12" applyNumberFormat="1" applyFont="1" applyBorder="1" applyAlignment="1">
      <alignment vertical="center"/>
    </xf>
    <xf numFmtId="0" fontId="8" fillId="0" borderId="36" xfId="12" applyFont="1" applyBorder="1"/>
    <xf numFmtId="0" fontId="8" fillId="0" borderId="44" xfId="12" applyFont="1" applyBorder="1"/>
    <xf numFmtId="0" fontId="20" fillId="0" borderId="1" xfId="12" applyFont="1" applyBorder="1" applyAlignment="1">
      <alignment horizontal="center" vertical="center" wrapText="1"/>
    </xf>
    <xf numFmtId="0" fontId="20" fillId="0" borderId="11" xfId="12" applyFont="1" applyBorder="1" applyAlignment="1">
      <alignment horizontal="center" vertical="center" wrapText="1"/>
    </xf>
    <xf numFmtId="3" fontId="8" fillId="0" borderId="27" xfId="12" applyNumberFormat="1" applyBorder="1"/>
    <xf numFmtId="3" fontId="8" fillId="0" borderId="16" xfId="12" applyNumberFormat="1" applyBorder="1"/>
    <xf numFmtId="0" fontId="8" fillId="0" borderId="0" xfId="12"/>
    <xf numFmtId="0" fontId="8" fillId="0" borderId="0" xfId="12"/>
    <xf numFmtId="0" fontId="9" fillId="0" borderId="13" xfId="12" applyFont="1" applyBorder="1" applyAlignment="1">
      <alignment horizontal="center" vertical="center"/>
    </xf>
    <xf numFmtId="0" fontId="6" fillId="0" borderId="0" xfId="11" applyFont="1" applyAlignment="1">
      <alignment vertical="center"/>
    </xf>
    <xf numFmtId="0" fontId="6" fillId="0" borderId="0" xfId="11" applyFont="1" applyAlignment="1">
      <alignment horizontal="center" vertical="center"/>
    </xf>
    <xf numFmtId="0" fontId="22" fillId="0" borderId="0" xfId="11" applyFont="1" applyAlignment="1">
      <alignment vertical="center"/>
    </xf>
    <xf numFmtId="0" fontId="22" fillId="0" borderId="0" xfId="11" applyFont="1" applyAlignment="1">
      <alignment horizontal="center" vertical="center"/>
    </xf>
    <xf numFmtId="0" fontId="23" fillId="0" borderId="0" xfId="11" applyFont="1" applyAlignment="1">
      <alignment horizontal="right" vertical="center"/>
    </xf>
    <xf numFmtId="0" fontId="24" fillId="0" borderId="0" xfId="11" applyFont="1" applyAlignment="1">
      <alignment horizontal="center" vertical="center"/>
    </xf>
    <xf numFmtId="0" fontId="6" fillId="0" borderId="12" xfId="11" applyFont="1" applyBorder="1" applyAlignment="1">
      <alignment horizontal="left" vertical="center" wrapText="1"/>
    </xf>
    <xf numFmtId="0" fontId="6" fillId="0" borderId="38" xfId="11" applyFont="1" applyBorder="1" applyAlignment="1">
      <alignment horizontal="left" vertical="center" wrapText="1"/>
    </xf>
    <xf numFmtId="0" fontId="6" fillId="0" borderId="38" xfId="11" applyFont="1" applyBorder="1" applyAlignment="1">
      <alignment vertical="center" wrapText="1"/>
    </xf>
    <xf numFmtId="4" fontId="6" fillId="0" borderId="1" xfId="11" applyNumberFormat="1" applyFont="1" applyBorder="1" applyAlignment="1">
      <alignment horizontal="right" vertical="center"/>
    </xf>
    <xf numFmtId="4" fontId="6" fillId="0" borderId="27" xfId="11" applyNumberFormat="1" applyFont="1" applyBorder="1" applyAlignment="1">
      <alignment horizontal="right" vertical="center"/>
    </xf>
    <xf numFmtId="0" fontId="25" fillId="0" borderId="32" xfId="11" applyFont="1" applyBorder="1" applyAlignment="1">
      <alignment horizontal="center" vertical="center"/>
    </xf>
    <xf numFmtId="3" fontId="6" fillId="0" borderId="0" xfId="11" applyNumberFormat="1" applyFont="1" applyAlignment="1">
      <alignment horizontal="center" vertical="center"/>
    </xf>
    <xf numFmtId="0" fontId="5" fillId="0" borderId="0" xfId="12" applyFont="1"/>
    <xf numFmtId="0" fontId="8" fillId="0" borderId="0" xfId="12"/>
    <xf numFmtId="0" fontId="14" fillId="0" borderId="0" xfId="12" applyFont="1" applyAlignment="1">
      <alignment horizontal="center" vertical="center"/>
    </xf>
    <xf numFmtId="0" fontId="5" fillId="0" borderId="0" xfId="12" applyFont="1" applyBorder="1" applyAlignment="1">
      <alignment horizontal="right"/>
    </xf>
    <xf numFmtId="0" fontId="13" fillId="0" borderId="0" xfId="12" applyFont="1" applyAlignment="1">
      <alignment horizontal="right" vertical="center"/>
    </xf>
    <xf numFmtId="0" fontId="27" fillId="0" borderId="0" xfId="16"/>
    <xf numFmtId="0" fontId="29" fillId="4" borderId="1" xfId="16" applyFont="1" applyFill="1" applyBorder="1" applyAlignment="1">
      <alignment horizontal="center" vertical="top" wrapText="1"/>
    </xf>
    <xf numFmtId="0" fontId="5" fillId="4" borderId="1" xfId="16" applyFont="1" applyFill="1" applyBorder="1" applyAlignment="1">
      <alignment horizontal="center" vertical="top" wrapText="1"/>
    </xf>
    <xf numFmtId="3" fontId="30" fillId="0" borderId="1" xfId="16" applyNumberFormat="1" applyFont="1" applyBorder="1" applyAlignment="1">
      <alignment horizontal="right" vertical="center" wrapText="1"/>
    </xf>
    <xf numFmtId="0" fontId="27" fillId="0" borderId="0" xfId="16"/>
    <xf numFmtId="0" fontId="7" fillId="4" borderId="1" xfId="16" applyFont="1" applyFill="1" applyBorder="1" applyAlignment="1">
      <alignment horizontal="center" vertical="top" wrapText="1"/>
    </xf>
    <xf numFmtId="0" fontId="3" fillId="4" borderId="1" xfId="16" applyFont="1" applyFill="1" applyBorder="1" applyAlignment="1">
      <alignment horizontal="center" vertical="center" wrapText="1"/>
    </xf>
    <xf numFmtId="0" fontId="51" fillId="4" borderId="1" xfId="16" applyFont="1" applyFill="1" applyBorder="1" applyAlignment="1">
      <alignment horizontal="center" vertical="center" wrapText="1"/>
    </xf>
    <xf numFmtId="0" fontId="51" fillId="0" borderId="1" xfId="16" applyFont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/>
    </xf>
    <xf numFmtId="0" fontId="5" fillId="0" borderId="1" xfId="16" applyFont="1" applyBorder="1" applyAlignment="1">
      <alignment horizontal="center" vertical="center" wrapText="1"/>
    </xf>
    <xf numFmtId="0" fontId="21" fillId="0" borderId="1" xfId="16" applyFont="1" applyBorder="1" applyAlignment="1">
      <alignment horizontal="left" vertical="center" wrapText="1"/>
    </xf>
    <xf numFmtId="3" fontId="11" fillId="0" borderId="1" xfId="16" applyNumberFormat="1" applyFont="1" applyBorder="1" applyAlignment="1">
      <alignment horizontal="right" vertical="center" wrapText="1"/>
    </xf>
    <xf numFmtId="3" fontId="6" fillId="0" borderId="1" xfId="16" applyNumberFormat="1" applyFont="1" applyBorder="1" applyAlignment="1">
      <alignment horizontal="right" vertical="center"/>
    </xf>
    <xf numFmtId="0" fontId="11" fillId="0" borderId="1" xfId="16" applyFont="1" applyBorder="1" applyAlignment="1">
      <alignment horizontal="center" vertical="center" wrapText="1"/>
    </xf>
    <xf numFmtId="0" fontId="9" fillId="0" borderId="1" xfId="16" applyFont="1" applyBorder="1" applyAlignment="1">
      <alignment horizontal="left" vertical="center" wrapText="1"/>
    </xf>
    <xf numFmtId="3" fontId="5" fillId="0" borderId="1" xfId="16" applyNumberFormat="1" applyFont="1" applyBorder="1" applyAlignment="1">
      <alignment horizontal="right" vertical="top" wrapText="1"/>
    </xf>
    <xf numFmtId="3" fontId="11" fillId="0" borderId="1" xfId="16" applyNumberFormat="1" applyFont="1" applyBorder="1" applyAlignment="1">
      <alignment horizontal="right" vertical="top" wrapText="1"/>
    </xf>
    <xf numFmtId="0" fontId="8" fillId="0" borderId="13" xfId="12" applyFont="1" applyBorder="1"/>
    <xf numFmtId="0" fontId="8" fillId="0" borderId="39" xfId="12" applyFont="1" applyBorder="1"/>
    <xf numFmtId="3" fontId="8" fillId="0" borderId="4" xfId="12" applyNumberFormat="1" applyBorder="1"/>
    <xf numFmtId="3" fontId="8" fillId="0" borderId="10" xfId="12" applyNumberFormat="1" applyBorder="1"/>
    <xf numFmtId="0" fontId="8" fillId="0" borderId="62" xfId="12" applyFont="1" applyBorder="1"/>
    <xf numFmtId="3" fontId="8" fillId="0" borderId="37" xfId="12" applyNumberFormat="1" applyBorder="1"/>
    <xf numFmtId="3" fontId="8" fillId="0" borderId="44" xfId="12" applyNumberFormat="1" applyBorder="1"/>
    <xf numFmtId="3" fontId="11" fillId="0" borderId="24" xfId="12" applyNumberFormat="1" applyFont="1" applyBorder="1" applyAlignment="1">
      <alignment vertical="center" wrapText="1"/>
    </xf>
    <xf numFmtId="3" fontId="9" fillId="0" borderId="24" xfId="12" applyNumberFormat="1" applyFont="1" applyBorder="1" applyAlignment="1">
      <alignment vertical="center"/>
    </xf>
    <xf numFmtId="0" fontId="29" fillId="4" borderId="64" xfId="16" applyFont="1" applyFill="1" applyBorder="1" applyAlignment="1">
      <alignment horizontal="center" vertical="top" wrapText="1"/>
    </xf>
    <xf numFmtId="0" fontId="29" fillId="4" borderId="66" xfId="16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horizontal="right" vertical="top" wrapText="1"/>
    </xf>
    <xf numFmtId="3" fontId="5" fillId="0" borderId="66" xfId="0" applyNumberFormat="1" applyFont="1" applyBorder="1" applyAlignment="1">
      <alignment horizontal="right" vertical="top" wrapText="1"/>
    </xf>
    <xf numFmtId="3" fontId="5" fillId="0" borderId="64" xfId="0" applyNumberFormat="1" applyFont="1" applyBorder="1" applyAlignment="1">
      <alignment horizontal="right" vertical="top" wrapText="1"/>
    </xf>
    <xf numFmtId="3" fontId="11" fillId="0" borderId="66" xfId="0" applyNumberFormat="1" applyFont="1" applyBorder="1" applyAlignment="1">
      <alignment horizontal="right" vertical="top" wrapText="1"/>
    </xf>
    <xf numFmtId="3" fontId="11" fillId="0" borderId="64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0" fillId="0" borderId="1" xfId="16" applyFont="1" applyBorder="1" applyAlignment="1">
      <alignment horizontal="right" vertical="center" wrapText="1"/>
    </xf>
    <xf numFmtId="0" fontId="49" fillId="0" borderId="1" xfId="16" applyFont="1" applyBorder="1" applyAlignment="1">
      <alignment horizontal="right" vertical="center" wrapText="1"/>
    </xf>
    <xf numFmtId="3" fontId="30" fillId="0" borderId="64" xfId="16" applyNumberFormat="1" applyFont="1" applyBorder="1" applyAlignment="1">
      <alignment horizontal="right" vertical="center" wrapText="1"/>
    </xf>
    <xf numFmtId="0" fontId="11" fillId="0" borderId="1" xfId="16" applyFont="1" applyBorder="1" applyAlignment="1">
      <alignment horizontal="right" vertical="center" wrapText="1"/>
    </xf>
    <xf numFmtId="3" fontId="11" fillId="0" borderId="64" xfId="16" applyNumberFormat="1" applyFont="1" applyBorder="1" applyAlignment="1">
      <alignment horizontal="right" vertical="center" wrapText="1"/>
    </xf>
    <xf numFmtId="0" fontId="54" fillId="0" borderId="1" xfId="16" applyFont="1" applyBorder="1" applyAlignment="1">
      <alignment horizontal="right" vertical="center"/>
    </xf>
    <xf numFmtId="0" fontId="8" fillId="0" borderId="0" xfId="12"/>
    <xf numFmtId="0" fontId="13" fillId="0" borderId="0" xfId="12" applyFont="1" applyAlignment="1">
      <alignment horizontal="right" vertical="center"/>
    </xf>
    <xf numFmtId="3" fontId="11" fillId="0" borderId="64" xfId="16" applyNumberFormat="1" applyFont="1" applyBorder="1" applyAlignment="1">
      <alignment horizontal="right" vertical="top" wrapText="1"/>
    </xf>
    <xf numFmtId="3" fontId="8" fillId="0" borderId="1" xfId="12" applyNumberFormat="1" applyBorder="1" applyAlignment="1">
      <alignment vertical="center"/>
    </xf>
    <xf numFmtId="3" fontId="25" fillId="0" borderId="1" xfId="16" applyNumberFormat="1" applyFont="1" applyBorder="1" applyAlignment="1">
      <alignment horizontal="right" vertical="center"/>
    </xf>
    <xf numFmtId="3" fontId="8" fillId="0" borderId="31" xfId="12" applyNumberFormat="1" applyBorder="1"/>
    <xf numFmtId="0" fontId="8" fillId="0" borderId="0" xfId="12" applyBorder="1"/>
    <xf numFmtId="0" fontId="8" fillId="0" borderId="0" xfId="12"/>
    <xf numFmtId="3" fontId="8" fillId="2" borderId="0" xfId="12" applyNumberFormat="1" applyFill="1"/>
    <xf numFmtId="0" fontId="18" fillId="0" borderId="0" xfId="12" applyFont="1" applyBorder="1" applyAlignment="1">
      <alignment horizontal="center" vertical="center" wrapText="1"/>
    </xf>
    <xf numFmtId="0" fontId="16" fillId="0" borderId="0" xfId="8" applyFont="1" applyAlignment="1">
      <alignment horizontal="left" vertical="center"/>
    </xf>
    <xf numFmtId="0" fontId="1" fillId="0" borderId="0" xfId="10"/>
    <xf numFmtId="3" fontId="1" fillId="0" borderId="0" xfId="10" applyNumberFormat="1"/>
    <xf numFmtId="0" fontId="7" fillId="0" borderId="0" xfId="8" applyFont="1" applyBorder="1" applyAlignment="1">
      <alignment horizontal="center" vertical="center"/>
    </xf>
    <xf numFmtId="0" fontId="19" fillId="0" borderId="0" xfId="8" applyFont="1" applyBorder="1" applyAlignment="1">
      <alignment horizontal="center" vertical="center"/>
    </xf>
    <xf numFmtId="3" fontId="8" fillId="0" borderId="0" xfId="12" applyNumberFormat="1" applyFill="1"/>
    <xf numFmtId="3" fontId="5" fillId="0" borderId="68" xfId="12" applyNumberFormat="1" applyFont="1" applyBorder="1" applyAlignment="1">
      <alignment vertical="center"/>
    </xf>
    <xf numFmtId="0" fontId="56" fillId="0" borderId="0" xfId="64"/>
    <xf numFmtId="3" fontId="6" fillId="0" borderId="0" xfId="64" applyNumberFormat="1" applyFont="1" applyAlignment="1">
      <alignment horizontal="center"/>
    </xf>
    <xf numFmtId="0" fontId="6" fillId="0" borderId="0" xfId="64" applyFont="1"/>
    <xf numFmtId="0" fontId="6" fillId="0" borderId="0" xfId="64" applyFont="1" applyBorder="1"/>
    <xf numFmtId="0" fontId="56" fillId="0" borderId="0" xfId="64" applyBorder="1" applyAlignment="1">
      <alignment wrapText="1"/>
    </xf>
    <xf numFmtId="0" fontId="6" fillId="0" borderId="0" xfId="64" applyFont="1" applyBorder="1" applyAlignment="1">
      <alignment horizontal="center"/>
    </xf>
    <xf numFmtId="0" fontId="6" fillId="0" borderId="0" xfId="64" applyFont="1" applyBorder="1" applyAlignment="1"/>
    <xf numFmtId="0" fontId="56" fillId="0" borderId="0" xfId="64" applyBorder="1" applyAlignment="1"/>
    <xf numFmtId="0" fontId="25" fillId="0" borderId="1" xfId="64" applyFont="1" applyBorder="1" applyAlignment="1">
      <alignment horizontal="center"/>
    </xf>
    <xf numFmtId="0" fontId="11" fillId="0" borderId="1" xfId="64" applyFont="1" applyBorder="1" applyAlignment="1">
      <alignment horizontal="center"/>
    </xf>
    <xf numFmtId="0" fontId="25" fillId="0" borderId="69" xfId="64" applyFont="1" applyBorder="1" applyAlignment="1">
      <alignment horizontal="center"/>
    </xf>
    <xf numFmtId="0" fontId="6" fillId="0" borderId="0" xfId="64" applyFont="1" applyBorder="1" applyAlignment="1">
      <alignment horizontal="right" vertical="center"/>
    </xf>
    <xf numFmtId="0" fontId="17" fillId="0" borderId="0" xfId="64" applyFont="1" applyAlignment="1">
      <alignment vertical="center"/>
    </xf>
    <xf numFmtId="0" fontId="53" fillId="0" borderId="0" xfId="56" applyFont="1" applyAlignment="1">
      <alignment vertical="center"/>
    </xf>
    <xf numFmtId="3" fontId="53" fillId="0" borderId="0" xfId="56" applyNumberFormat="1" applyFont="1" applyAlignment="1">
      <alignment vertical="center"/>
    </xf>
    <xf numFmtId="0" fontId="53" fillId="0" borderId="0" xfId="56" applyFont="1" applyAlignment="1">
      <alignment horizontal="center" vertical="center"/>
    </xf>
    <xf numFmtId="0" fontId="8" fillId="0" borderId="0" xfId="12"/>
    <xf numFmtId="0" fontId="5" fillId="0" borderId="0" xfId="12" applyFont="1"/>
    <xf numFmtId="0" fontId="8" fillId="0" borderId="0" xfId="12"/>
    <xf numFmtId="0" fontId="28" fillId="0" borderId="0" xfId="16" applyFont="1" applyAlignment="1">
      <alignment horizontal="left" vertical="center"/>
    </xf>
    <xf numFmtId="3" fontId="13" fillId="2" borderId="1" xfId="12" applyNumberFormat="1" applyFont="1" applyFill="1" applyBorder="1" applyAlignment="1">
      <alignment vertical="center"/>
    </xf>
    <xf numFmtId="0" fontId="8" fillId="0" borderId="63" xfId="12" applyBorder="1"/>
    <xf numFmtId="3" fontId="5" fillId="0" borderId="15" xfId="12" applyNumberFormat="1" applyFont="1" applyBorder="1" applyAlignment="1">
      <alignment vertical="center"/>
    </xf>
    <xf numFmtId="3" fontId="5" fillId="0" borderId="16" xfId="12" applyNumberFormat="1" applyFont="1" applyBorder="1" applyAlignment="1">
      <alignment vertical="center" wrapText="1"/>
    </xf>
    <xf numFmtId="3" fontId="11" fillId="0" borderId="63" xfId="12" applyNumberFormat="1" applyFont="1" applyBorder="1"/>
    <xf numFmtId="3" fontId="11" fillId="0" borderId="70" xfId="12" applyNumberFormat="1" applyFont="1" applyBorder="1"/>
    <xf numFmtId="0" fontId="28" fillId="0" borderId="0" xfId="16" applyFont="1" applyAlignment="1">
      <alignment horizontal="left" vertical="center"/>
    </xf>
    <xf numFmtId="0" fontId="11" fillId="0" borderId="0" xfId="12" applyFont="1" applyBorder="1" applyAlignment="1">
      <alignment vertical="center" wrapText="1"/>
    </xf>
    <xf numFmtId="0" fontId="14" fillId="0" borderId="26" xfId="12" applyFont="1" applyFill="1" applyBorder="1" applyAlignment="1">
      <alignment vertical="center"/>
    </xf>
    <xf numFmtId="3" fontId="11" fillId="0" borderId="26" xfId="12" applyNumberFormat="1" applyFont="1" applyBorder="1"/>
    <xf numFmtId="0" fontId="5" fillId="0" borderId="0" xfId="12" applyFont="1" applyAlignment="1"/>
    <xf numFmtId="0" fontId="8" fillId="0" borderId="0" xfId="12" applyAlignment="1"/>
    <xf numFmtId="0" fontId="14" fillId="0" borderId="26" xfId="12" applyFont="1" applyFill="1" applyBorder="1" applyAlignment="1">
      <alignment vertical="center" wrapText="1"/>
    </xf>
    <xf numFmtId="3" fontId="11" fillId="0" borderId="27" xfId="12" applyNumberFormat="1" applyFont="1" applyBorder="1"/>
    <xf numFmtId="0" fontId="5" fillId="0" borderId="26" xfId="12" applyFont="1" applyFill="1" applyBorder="1" applyAlignment="1">
      <alignment vertical="center" wrapText="1"/>
    </xf>
    <xf numFmtId="0" fontId="11" fillId="0" borderId="26" xfId="12" applyFont="1" applyFill="1" applyBorder="1" applyAlignment="1">
      <alignment vertical="center" wrapText="1"/>
    </xf>
    <xf numFmtId="3" fontId="13" fillId="0" borderId="27" xfId="12" applyNumberFormat="1" applyFont="1" applyFill="1" applyBorder="1" applyAlignment="1">
      <alignment vertical="center"/>
    </xf>
    <xf numFmtId="0" fontId="5" fillId="0" borderId="26" xfId="12" applyFont="1" applyFill="1" applyBorder="1" applyAlignment="1">
      <alignment vertical="center"/>
    </xf>
    <xf numFmtId="0" fontId="13" fillId="0" borderId="1" xfId="12" applyFont="1" applyFill="1" applyBorder="1" applyAlignment="1">
      <alignment vertical="center" wrapText="1"/>
    </xf>
    <xf numFmtId="0" fontId="14" fillId="0" borderId="1" xfId="12" applyFont="1" applyFill="1" applyBorder="1" applyAlignment="1">
      <alignment vertical="center" wrapText="1"/>
    </xf>
    <xf numFmtId="3" fontId="11" fillId="0" borderId="18" xfId="12" applyNumberFormat="1" applyFont="1" applyBorder="1"/>
    <xf numFmtId="3" fontId="11" fillId="0" borderId="20" xfId="12" applyNumberFormat="1" applyFont="1" applyBorder="1"/>
    <xf numFmtId="3" fontId="8" fillId="0" borderId="0" xfId="12" applyNumberFormat="1" applyFill="1" applyBorder="1"/>
    <xf numFmtId="3" fontId="11" fillId="0" borderId="43" xfId="12" applyNumberFormat="1" applyFont="1" applyBorder="1"/>
    <xf numFmtId="3" fontId="11" fillId="0" borderId="17" xfId="12" applyNumberFormat="1" applyFont="1" applyBorder="1"/>
    <xf numFmtId="0" fontId="18" fillId="0" borderId="26" xfId="12" applyFont="1" applyBorder="1" applyAlignment="1">
      <alignment horizontal="center" vertical="center" wrapText="1"/>
    </xf>
    <xf numFmtId="0" fontId="11" fillId="0" borderId="0" xfId="12" applyFont="1"/>
    <xf numFmtId="0" fontId="5" fillId="0" borderId="1" xfId="12" applyFont="1" applyBorder="1" applyAlignment="1">
      <alignment horizontal="right"/>
    </xf>
    <xf numFmtId="0" fontId="5" fillId="0" borderId="27" xfId="12" applyFont="1" applyBorder="1"/>
    <xf numFmtId="0" fontId="14" fillId="0" borderId="1" xfId="12" applyNumberFormat="1" applyFont="1" applyFill="1" applyBorder="1" applyAlignment="1">
      <alignment vertical="center"/>
    </xf>
    <xf numFmtId="0" fontId="13" fillId="0" borderId="1" xfId="12" applyNumberFormat="1" applyFont="1" applyFill="1" applyBorder="1" applyAlignment="1">
      <alignment vertical="center"/>
    </xf>
    <xf numFmtId="166" fontId="13" fillId="0" borderId="26" xfId="12" applyNumberFormat="1" applyFont="1" applyFill="1" applyBorder="1" applyAlignment="1">
      <alignment vertical="center"/>
    </xf>
    <xf numFmtId="0" fontId="13" fillId="0" borderId="26" xfId="12" applyFont="1" applyFill="1" applyBorder="1" applyAlignment="1">
      <alignment vertical="center"/>
    </xf>
    <xf numFmtId="0" fontId="14" fillId="0" borderId="17" xfId="12" applyFont="1" applyFill="1" applyBorder="1" applyAlignment="1">
      <alignment vertical="center"/>
    </xf>
    <xf numFmtId="0" fontId="14" fillId="0" borderId="18" xfId="12" applyNumberFormat="1" applyFont="1" applyFill="1" applyBorder="1" applyAlignment="1">
      <alignment vertical="center"/>
    </xf>
    <xf numFmtId="3" fontId="14" fillId="0" borderId="18" xfId="12" applyNumberFormat="1" applyFont="1" applyFill="1" applyBorder="1" applyAlignment="1">
      <alignment vertical="center"/>
    </xf>
    <xf numFmtId="0" fontId="12" fillId="0" borderId="0" xfId="12" applyFont="1" applyAlignment="1">
      <alignment vertical="center"/>
    </xf>
    <xf numFmtId="0" fontId="26" fillId="0" borderId="0" xfId="10" applyFont="1" applyBorder="1"/>
    <xf numFmtId="3" fontId="26" fillId="0" borderId="0" xfId="10" applyNumberFormat="1" applyFont="1" applyBorder="1" applyAlignment="1">
      <alignment vertical="center"/>
    </xf>
    <xf numFmtId="0" fontId="50" fillId="0" borderId="0" xfId="16" applyFont="1" applyAlignment="1">
      <alignment vertical="center" wrapText="1"/>
    </xf>
    <xf numFmtId="0" fontId="11" fillId="0" borderId="1" xfId="64" applyFont="1" applyBorder="1" applyAlignment="1">
      <alignment horizontal="left" vertical="center" wrapText="1"/>
    </xf>
    <xf numFmtId="0" fontId="6" fillId="0" borderId="0" xfId="64" applyFont="1" applyBorder="1" applyAlignment="1">
      <alignment horizontal="left" vertical="center"/>
    </xf>
    <xf numFmtId="0" fontId="56" fillId="0" borderId="0" xfId="64" applyAlignment="1">
      <alignment horizontal="left" vertical="center"/>
    </xf>
    <xf numFmtId="0" fontId="25" fillId="0" borderId="0" xfId="64" applyFont="1" applyBorder="1" applyAlignment="1">
      <alignment horizontal="left" vertical="center"/>
    </xf>
    <xf numFmtId="0" fontId="14" fillId="0" borderId="1" xfId="64" applyFont="1" applyBorder="1" applyAlignment="1">
      <alignment horizontal="left" vertical="center" wrapText="1"/>
    </xf>
    <xf numFmtId="3" fontId="5" fillId="0" borderId="1" xfId="64" applyNumberFormat="1" applyFont="1" applyBorder="1" applyAlignment="1">
      <alignment horizontal="right" vertical="center" wrapText="1"/>
    </xf>
    <xf numFmtId="3" fontId="5" fillId="0" borderId="69" xfId="64" applyNumberFormat="1" applyFont="1" applyBorder="1" applyAlignment="1">
      <alignment horizontal="right" vertical="center" wrapText="1"/>
    </xf>
    <xf numFmtId="3" fontId="5" fillId="0" borderId="2" xfId="64" applyNumberFormat="1" applyFont="1" applyBorder="1" applyAlignment="1">
      <alignment horizontal="right" vertical="center" wrapText="1"/>
    </xf>
    <xf numFmtId="3" fontId="13" fillId="0" borderId="1" xfId="64" applyNumberFormat="1" applyFont="1" applyBorder="1" applyAlignment="1">
      <alignment horizontal="right" vertical="center" wrapText="1"/>
    </xf>
    <xf numFmtId="3" fontId="13" fillId="0" borderId="69" xfId="64" applyNumberFormat="1" applyFont="1" applyBorder="1" applyAlignment="1">
      <alignment horizontal="right" vertical="center" wrapText="1"/>
    </xf>
    <xf numFmtId="3" fontId="57" fillId="0" borderId="1" xfId="64" applyNumberFormat="1" applyFont="1" applyBorder="1" applyAlignment="1">
      <alignment horizontal="right" vertical="center" wrapText="1"/>
    </xf>
    <xf numFmtId="0" fontId="8" fillId="0" borderId="0" xfId="12"/>
    <xf numFmtId="0" fontId="57" fillId="0" borderId="0" xfId="12" applyFont="1" applyAlignment="1">
      <alignment horizontal="center" vertical="center"/>
    </xf>
    <xf numFmtId="0" fontId="5" fillId="0" borderId="0" xfId="12" applyFont="1"/>
    <xf numFmtId="0" fontId="8" fillId="0" borderId="0" xfId="12"/>
    <xf numFmtId="3" fontId="11" fillId="0" borderId="11" xfId="12" applyNumberFormat="1" applyFont="1" applyBorder="1" applyAlignment="1">
      <alignment vertical="center"/>
    </xf>
    <xf numFmtId="3" fontId="11" fillId="0" borderId="1" xfId="12" applyNumberFormat="1" applyFont="1" applyBorder="1" applyAlignment="1">
      <alignment vertical="center"/>
    </xf>
    <xf numFmtId="0" fontId="8" fillId="0" borderId="0" xfId="12" applyAlignment="1">
      <alignment vertical="center"/>
    </xf>
    <xf numFmtId="3" fontId="8" fillId="0" borderId="11" xfId="12" applyNumberFormat="1" applyBorder="1" applyAlignment="1">
      <alignment vertical="center"/>
    </xf>
    <xf numFmtId="0" fontId="8" fillId="0" borderId="1" xfId="12" applyBorder="1" applyAlignment="1">
      <alignment vertical="center"/>
    </xf>
    <xf numFmtId="3" fontId="5" fillId="0" borderId="1" xfId="12" applyNumberFormat="1" applyFont="1" applyBorder="1" applyAlignment="1">
      <alignment vertical="center"/>
    </xf>
    <xf numFmtId="0" fontId="5" fillId="0" borderId="0" xfId="12" applyFont="1"/>
    <xf numFmtId="0" fontId="8" fillId="0" borderId="0" xfId="12"/>
    <xf numFmtId="0" fontId="59" fillId="0" borderId="0" xfId="12" applyFont="1" applyAlignment="1"/>
    <xf numFmtId="0" fontId="59" fillId="0" borderId="0" xfId="12" applyFont="1"/>
    <xf numFmtId="0" fontId="61" fillId="0" borderId="0" xfId="12" applyFont="1" applyAlignment="1">
      <alignment vertical="center"/>
    </xf>
    <xf numFmtId="0" fontId="62" fillId="0" borderId="0" xfId="12" applyFont="1" applyAlignment="1">
      <alignment horizontal="center" vertical="center"/>
    </xf>
    <xf numFmtId="0" fontId="59" fillId="0" borderId="14" xfId="12" applyFont="1" applyBorder="1"/>
    <xf numFmtId="0" fontId="59" fillId="0" borderId="15" xfId="12" applyFont="1" applyBorder="1" applyAlignment="1">
      <alignment horizontal="center"/>
    </xf>
    <xf numFmtId="0" fontId="63" fillId="0" borderId="26" xfId="12" applyFont="1" applyBorder="1" applyAlignment="1">
      <alignment horizontal="center" vertical="center" wrapText="1"/>
    </xf>
    <xf numFmtId="0" fontId="63" fillId="0" borderId="1" xfId="12" applyFont="1" applyBorder="1" applyAlignment="1">
      <alignment horizontal="center" vertical="center" wrapText="1"/>
    </xf>
    <xf numFmtId="0" fontId="64" fillId="0" borderId="1" xfId="12" applyFont="1" applyBorder="1" applyAlignment="1">
      <alignment horizontal="center" vertical="center" wrapText="1"/>
    </xf>
    <xf numFmtId="0" fontId="63" fillId="0" borderId="0" xfId="12" applyFont="1" applyAlignment="1">
      <alignment horizontal="center" vertical="center" wrapText="1"/>
    </xf>
    <xf numFmtId="0" fontId="59" fillId="0" borderId="26" xfId="12" applyFont="1" applyBorder="1"/>
    <xf numFmtId="0" fontId="59" fillId="0" borderId="1" xfId="12" applyFont="1" applyBorder="1" applyAlignment="1">
      <alignment horizontal="center" vertical="center"/>
    </xf>
    <xf numFmtId="0" fontId="59" fillId="0" borderId="1" xfId="12" applyFont="1" applyBorder="1"/>
    <xf numFmtId="0" fontId="59" fillId="0" borderId="27" xfId="12" applyFont="1" applyBorder="1"/>
    <xf numFmtId="0" fontId="65" fillId="0" borderId="26" xfId="12" applyFont="1" applyFill="1" applyBorder="1" applyAlignment="1">
      <alignment vertical="center" wrapText="1"/>
    </xf>
    <xf numFmtId="0" fontId="65" fillId="0" borderId="1" xfId="12" applyFont="1" applyFill="1" applyBorder="1" applyAlignment="1">
      <alignment horizontal="center" vertical="center"/>
    </xf>
    <xf numFmtId="3" fontId="65" fillId="0" borderId="1" xfId="12" applyNumberFormat="1" applyFont="1" applyFill="1" applyBorder="1" applyAlignment="1">
      <alignment vertical="center"/>
    </xf>
    <xf numFmtId="3" fontId="59" fillId="0" borderId="1" xfId="12" applyNumberFormat="1" applyFont="1" applyBorder="1"/>
    <xf numFmtId="3" fontId="59" fillId="0" borderId="27" xfId="12" applyNumberFormat="1" applyFont="1" applyBorder="1"/>
    <xf numFmtId="0" fontId="61" fillId="0" borderId="26" xfId="12" applyFont="1" applyFill="1" applyBorder="1" applyAlignment="1">
      <alignment vertical="center" wrapText="1"/>
    </xf>
    <xf numFmtId="0" fontId="61" fillId="0" borderId="1" xfId="12" applyFont="1" applyFill="1" applyBorder="1" applyAlignment="1">
      <alignment horizontal="center" vertical="center"/>
    </xf>
    <xf numFmtId="3" fontId="61" fillId="0" borderId="1" xfId="12" applyNumberFormat="1" applyFont="1" applyFill="1" applyBorder="1" applyAlignment="1">
      <alignment vertical="center"/>
    </xf>
    <xf numFmtId="3" fontId="63" fillId="0" borderId="1" xfId="12" applyNumberFormat="1" applyFont="1" applyBorder="1"/>
    <xf numFmtId="3" fontId="63" fillId="0" borderId="27" xfId="12" applyNumberFormat="1" applyFont="1" applyBorder="1"/>
    <xf numFmtId="3" fontId="61" fillId="0" borderId="27" xfId="12" applyNumberFormat="1" applyFont="1" applyFill="1" applyBorder="1" applyAlignment="1">
      <alignment vertical="center"/>
    </xf>
    <xf numFmtId="0" fontId="59" fillId="0" borderId="26" xfId="12" applyFont="1" applyFill="1" applyBorder="1" applyAlignment="1">
      <alignment vertical="center" wrapText="1"/>
    </xf>
    <xf numFmtId="0" fontId="63" fillId="0" borderId="26" xfId="12" applyFont="1" applyFill="1" applyBorder="1" applyAlignment="1">
      <alignment vertical="center" wrapText="1"/>
    </xf>
    <xf numFmtId="3" fontId="65" fillId="0" borderId="27" xfId="12" applyNumberFormat="1" applyFont="1" applyFill="1" applyBorder="1" applyAlignment="1">
      <alignment vertical="center"/>
    </xf>
    <xf numFmtId="0" fontId="59" fillId="0" borderId="26" xfId="12" applyFont="1" applyFill="1" applyBorder="1" applyAlignment="1">
      <alignment vertical="center"/>
    </xf>
    <xf numFmtId="0" fontId="65" fillId="0" borderId="1" xfId="12" applyFont="1" applyFill="1" applyBorder="1" applyAlignment="1">
      <alignment vertical="center" wrapText="1"/>
    </xf>
    <xf numFmtId="0" fontId="61" fillId="0" borderId="1" xfId="12" applyFont="1" applyFill="1" applyBorder="1" applyAlignment="1">
      <alignment vertical="center" wrapText="1"/>
    </xf>
    <xf numFmtId="0" fontId="63" fillId="0" borderId="26" xfId="12" applyFont="1" applyFill="1" applyBorder="1" applyAlignment="1">
      <alignment vertical="center"/>
    </xf>
    <xf numFmtId="0" fontId="63" fillId="0" borderId="17" xfId="12" applyFont="1" applyBorder="1"/>
    <xf numFmtId="0" fontId="63" fillId="0" borderId="18" xfId="12" applyFont="1" applyBorder="1" applyAlignment="1">
      <alignment horizontal="center" vertical="center"/>
    </xf>
    <xf numFmtId="3" fontId="63" fillId="0" borderId="18" xfId="12" applyNumberFormat="1" applyFont="1" applyBorder="1"/>
    <xf numFmtId="3" fontId="63" fillId="0" borderId="20" xfId="12" applyNumberFormat="1" applyFont="1" applyBorder="1"/>
    <xf numFmtId="0" fontId="59" fillId="0" borderId="0" xfId="12" applyFont="1" applyAlignment="1">
      <alignment horizontal="center" vertical="center"/>
    </xf>
    <xf numFmtId="0" fontId="59" fillId="0" borderId="0" xfId="12" applyFont="1" applyBorder="1"/>
    <xf numFmtId="0" fontId="59" fillId="0" borderId="15" xfId="12" applyFont="1" applyBorder="1" applyAlignment="1">
      <alignment horizontal="center" vertical="center"/>
    </xf>
    <xf numFmtId="0" fontId="63" fillId="0" borderId="0" xfId="12" applyFont="1" applyBorder="1" applyAlignment="1">
      <alignment vertical="center" wrapText="1"/>
    </xf>
    <xf numFmtId="0" fontId="63" fillId="0" borderId="11" xfId="12" applyFont="1" applyBorder="1" applyAlignment="1">
      <alignment horizontal="center" vertical="center" wrapText="1"/>
    </xf>
    <xf numFmtId="0" fontId="59" fillId="0" borderId="11" xfId="12" applyFont="1" applyBorder="1"/>
    <xf numFmtId="3" fontId="65" fillId="0" borderId="11" xfId="12" applyNumberFormat="1" applyFont="1" applyFill="1" applyBorder="1" applyAlignment="1">
      <alignment vertical="center"/>
    </xf>
    <xf numFmtId="3" fontId="65" fillId="0" borderId="26" xfId="12" applyNumberFormat="1" applyFont="1" applyFill="1" applyBorder="1" applyAlignment="1">
      <alignment vertical="center"/>
    </xf>
    <xf numFmtId="3" fontId="59" fillId="0" borderId="0" xfId="12" applyNumberFormat="1" applyFont="1" applyBorder="1"/>
    <xf numFmtId="3" fontId="59" fillId="0" borderId="11" xfId="12" applyNumberFormat="1" applyFont="1" applyBorder="1"/>
    <xf numFmtId="3" fontId="59" fillId="0" borderId="26" xfId="12" applyNumberFormat="1" applyFont="1" applyBorder="1"/>
    <xf numFmtId="3" fontId="59" fillId="0" borderId="0" xfId="12" applyNumberFormat="1" applyFont="1"/>
    <xf numFmtId="3" fontId="59" fillId="2" borderId="0" xfId="12" applyNumberFormat="1" applyFont="1" applyFill="1"/>
    <xf numFmtId="3" fontId="59" fillId="2" borderId="0" xfId="12" applyNumberFormat="1" applyFont="1" applyFill="1" applyBorder="1"/>
    <xf numFmtId="0" fontId="63" fillId="0" borderId="27" xfId="12" applyFont="1" applyBorder="1" applyAlignment="1">
      <alignment horizontal="center" vertical="center" wrapText="1"/>
    </xf>
    <xf numFmtId="3" fontId="11" fillId="0" borderId="27" xfId="12" applyNumberFormat="1" applyFont="1" applyBorder="1" applyAlignment="1">
      <alignment vertical="center"/>
    </xf>
    <xf numFmtId="3" fontId="5" fillId="0" borderId="27" xfId="12" applyNumberFormat="1" applyFont="1" applyBorder="1"/>
    <xf numFmtId="3" fontId="8" fillId="0" borderId="27" xfId="12" applyNumberFormat="1" applyBorder="1" applyAlignment="1">
      <alignment vertical="center"/>
    </xf>
    <xf numFmtId="3" fontId="11" fillId="0" borderId="26" xfId="12" applyNumberFormat="1" applyFont="1" applyBorder="1" applyAlignment="1">
      <alignment vertical="center"/>
    </xf>
    <xf numFmtId="0" fontId="8" fillId="0" borderId="0" xfId="12" applyBorder="1" applyAlignment="1">
      <alignment vertical="center"/>
    </xf>
    <xf numFmtId="3" fontId="11" fillId="0" borderId="0" xfId="12" applyNumberFormat="1" applyFont="1" applyBorder="1" applyAlignment="1">
      <alignment vertical="center"/>
    </xf>
    <xf numFmtId="3" fontId="8" fillId="0" borderId="0" xfId="12" applyNumberFormat="1" applyBorder="1" applyAlignment="1">
      <alignment vertical="center"/>
    </xf>
    <xf numFmtId="0" fontId="67" fillId="0" borderId="23" xfId="10" applyFont="1" applyBorder="1" applyAlignment="1">
      <alignment horizontal="center" vertical="center" wrapText="1"/>
    </xf>
    <xf numFmtId="3" fontId="55" fillId="0" borderId="0" xfId="10" applyNumberFormat="1" applyFont="1"/>
    <xf numFmtId="0" fontId="55" fillId="0" borderId="0" xfId="10" applyFont="1"/>
    <xf numFmtId="3" fontId="11" fillId="0" borderId="40" xfId="10" applyNumberFormat="1" applyFont="1" applyBorder="1" applyAlignment="1">
      <alignment vertical="center"/>
    </xf>
    <xf numFmtId="0" fontId="68" fillId="0" borderId="0" xfId="10" applyFont="1"/>
    <xf numFmtId="3" fontId="55" fillId="0" borderId="1" xfId="0" applyNumberFormat="1" applyFont="1" applyBorder="1" applyAlignment="1">
      <alignment horizontal="right" vertical="center"/>
    </xf>
    <xf numFmtId="3" fontId="69" fillId="0" borderId="0" xfId="10" applyNumberFormat="1" applyFont="1"/>
    <xf numFmtId="0" fontId="69" fillId="0" borderId="0" xfId="10" applyFont="1"/>
    <xf numFmtId="3" fontId="68" fillId="0" borderId="0" xfId="10" applyNumberFormat="1" applyFont="1"/>
    <xf numFmtId="3" fontId="55" fillId="0" borderId="6" xfId="10" applyNumberFormat="1" applyFont="1" applyBorder="1" applyAlignment="1">
      <alignment vertical="center"/>
    </xf>
    <xf numFmtId="3" fontId="70" fillId="0" borderId="6" xfId="10" applyNumberFormat="1" applyFont="1" applyBorder="1" applyAlignment="1">
      <alignment vertical="center"/>
    </xf>
    <xf numFmtId="3" fontId="55" fillId="0" borderId="1" xfId="10" applyNumberFormat="1" applyFont="1" applyBorder="1" applyAlignment="1">
      <alignment vertical="center"/>
    </xf>
    <xf numFmtId="0" fontId="5" fillId="0" borderId="0" xfId="11" applyFont="1"/>
    <xf numFmtId="0" fontId="6" fillId="0" borderId="17" xfId="11" applyFont="1" applyBorder="1" applyAlignment="1">
      <alignment horizontal="center" vertical="center" wrapText="1"/>
    </xf>
    <xf numFmtId="0" fontId="6" fillId="0" borderId="18" xfId="11" applyFont="1" applyBorder="1" applyAlignment="1">
      <alignment horizontal="center" vertical="center" wrapText="1"/>
    </xf>
    <xf numFmtId="0" fontId="6" fillId="0" borderId="20" xfId="11" applyFont="1" applyBorder="1" applyAlignment="1">
      <alignment horizontal="center" vertical="center" wrapText="1"/>
    </xf>
    <xf numFmtId="4" fontId="6" fillId="0" borderId="28" xfId="11" applyNumberFormat="1" applyFont="1" applyBorder="1" applyAlignment="1">
      <alignment horizontal="right" vertical="center"/>
    </xf>
    <xf numFmtId="4" fontId="6" fillId="0" borderId="6" xfId="11" applyNumberFormat="1" applyFont="1" applyBorder="1" applyAlignment="1">
      <alignment horizontal="right" vertical="center"/>
    </xf>
    <xf numFmtId="2" fontId="6" fillId="0" borderId="34" xfId="11" applyNumberFormat="1" applyFont="1" applyBorder="1" applyAlignment="1">
      <alignment horizontal="right" vertical="center"/>
    </xf>
    <xf numFmtId="2" fontId="6" fillId="0" borderId="14" xfId="11" applyNumberFormat="1" applyFont="1" applyBorder="1" applyAlignment="1">
      <alignment horizontal="right" vertical="center"/>
    </xf>
    <xf numFmtId="2" fontId="6" fillId="0" borderId="15" xfId="11" applyNumberFormat="1" applyFont="1" applyBorder="1" applyAlignment="1">
      <alignment horizontal="right" vertical="center"/>
    </xf>
    <xf numFmtId="2" fontId="6" fillId="0" borderId="37" xfId="11" applyNumberFormat="1" applyFont="1" applyBorder="1" applyAlignment="1">
      <alignment horizontal="right" vertical="center"/>
    </xf>
    <xf numFmtId="4" fontId="6" fillId="0" borderId="14" xfId="11" applyNumberFormat="1" applyFont="1" applyBorder="1" applyAlignment="1">
      <alignment horizontal="right" vertical="center" wrapText="1"/>
    </xf>
    <xf numFmtId="2" fontId="6" fillId="0" borderId="16" xfId="11" applyNumberFormat="1" applyFont="1" applyBorder="1" applyAlignment="1">
      <alignment horizontal="right" vertical="center"/>
    </xf>
    <xf numFmtId="4" fontId="6" fillId="0" borderId="25" xfId="11" applyNumberFormat="1" applyFont="1" applyBorder="1" applyAlignment="1">
      <alignment horizontal="right" vertical="center"/>
    </xf>
    <xf numFmtId="4" fontId="6" fillId="0" borderId="16" xfId="11" applyNumberFormat="1" applyFont="1" applyBorder="1" applyAlignment="1">
      <alignment horizontal="right" vertical="center"/>
    </xf>
    <xf numFmtId="4" fontId="6" fillId="0" borderId="26" xfId="11" applyNumberFormat="1" applyFont="1" applyBorder="1" applyAlignment="1">
      <alignment horizontal="right" vertical="center"/>
    </xf>
    <xf numFmtId="2" fontId="6" fillId="0" borderId="27" xfId="11" applyNumberFormat="1" applyFont="1" applyBorder="1" applyAlignment="1">
      <alignment horizontal="right" vertical="center"/>
    </xf>
    <xf numFmtId="2" fontId="6" fillId="0" borderId="26" xfId="11" applyNumberFormat="1" applyFont="1" applyBorder="1" applyAlignment="1">
      <alignment horizontal="right" vertical="center"/>
    </xf>
    <xf numFmtId="2" fontId="6" fillId="0" borderId="1" xfId="11" applyNumberFormat="1" applyFont="1" applyBorder="1" applyAlignment="1">
      <alignment horizontal="right" vertical="center"/>
    </xf>
    <xf numFmtId="2" fontId="6" fillId="0" borderId="11" xfId="11" applyNumberFormat="1" applyFont="1" applyBorder="1" applyAlignment="1">
      <alignment horizontal="right" vertical="center"/>
    </xf>
    <xf numFmtId="167" fontId="6" fillId="0" borderId="26" xfId="11" applyNumberFormat="1" applyFont="1" applyBorder="1" applyAlignment="1">
      <alignment horizontal="right" vertical="center"/>
    </xf>
    <xf numFmtId="167" fontId="6" fillId="0" borderId="1" xfId="11" applyNumberFormat="1" applyFont="1" applyBorder="1" applyAlignment="1">
      <alignment horizontal="right" vertical="center"/>
    </xf>
    <xf numFmtId="167" fontId="6" fillId="0" borderId="27" xfId="11" applyNumberFormat="1" applyFont="1" applyBorder="1" applyAlignment="1">
      <alignment horizontal="right" vertical="center"/>
    </xf>
    <xf numFmtId="4" fontId="6" fillId="0" borderId="8" xfId="11" applyNumberFormat="1" applyFont="1" applyBorder="1" applyAlignment="1">
      <alignment horizontal="right" vertical="center"/>
    </xf>
    <xf numFmtId="4" fontId="6" fillId="0" borderId="34" xfId="11" applyNumberFormat="1" applyFont="1" applyBorder="1" applyAlignment="1">
      <alignment horizontal="right" vertical="center"/>
    </xf>
    <xf numFmtId="4" fontId="6" fillId="0" borderId="11" xfId="11" applyNumberFormat="1" applyFont="1" applyBorder="1" applyAlignment="1">
      <alignment horizontal="right" vertical="center"/>
    </xf>
    <xf numFmtId="4" fontId="6" fillId="0" borderId="26" xfId="11" applyNumberFormat="1" applyFont="1" applyBorder="1" applyAlignment="1">
      <alignment horizontal="right" vertical="center" wrapText="1"/>
    </xf>
    <xf numFmtId="4" fontId="25" fillId="0" borderId="21" xfId="11" applyNumberFormat="1" applyFont="1" applyBorder="1" applyAlignment="1">
      <alignment horizontal="right" vertical="center"/>
    </xf>
    <xf numFmtId="4" fontId="25" fillId="0" borderId="23" xfId="11" applyNumberFormat="1" applyFont="1" applyBorder="1" applyAlignment="1">
      <alignment horizontal="right" vertical="center"/>
    </xf>
    <xf numFmtId="4" fontId="25" fillId="0" borderId="39" xfId="11" applyNumberFormat="1" applyFont="1" applyBorder="1" applyAlignment="1">
      <alignment horizontal="right" vertical="center"/>
    </xf>
    <xf numFmtId="4" fontId="25" fillId="0" borderId="24" xfId="11" applyNumberFormat="1" applyFont="1" applyBorder="1" applyAlignment="1">
      <alignment horizontal="right" vertical="center"/>
    </xf>
    <xf numFmtId="0" fontId="28" fillId="0" borderId="0" xfId="16" applyFont="1" applyAlignment="1">
      <alignment horizontal="left" vertical="center"/>
    </xf>
    <xf numFmtId="0" fontId="72" fillId="0" borderId="0" xfId="16" applyFont="1"/>
    <xf numFmtId="0" fontId="76" fillId="4" borderId="1" xfId="16" applyFont="1" applyFill="1" applyBorder="1" applyAlignment="1">
      <alignment horizontal="center" vertical="center" wrapText="1"/>
    </xf>
    <xf numFmtId="0" fontId="76" fillId="4" borderId="64" xfId="16" applyFont="1" applyFill="1" applyBorder="1" applyAlignment="1">
      <alignment horizontal="center" vertical="center" wrapText="1"/>
    </xf>
    <xf numFmtId="0" fontId="76" fillId="4" borderId="66" xfId="16" applyFont="1" applyFill="1" applyBorder="1" applyAlignment="1">
      <alignment horizontal="center" vertical="center" wrapText="1"/>
    </xf>
    <xf numFmtId="0" fontId="76" fillId="0" borderId="1" xfId="16" applyFont="1" applyBorder="1" applyAlignment="1">
      <alignment horizontal="center" vertical="top" wrapText="1"/>
    </xf>
    <xf numFmtId="0" fontId="76" fillId="0" borderId="1" xfId="16" applyFont="1" applyBorder="1" applyAlignment="1">
      <alignment horizontal="left" vertical="top" wrapText="1"/>
    </xf>
    <xf numFmtId="3" fontId="76" fillId="0" borderId="1" xfId="16" applyNumberFormat="1" applyFont="1" applyBorder="1" applyAlignment="1">
      <alignment horizontal="right" vertical="top" wrapText="1"/>
    </xf>
    <xf numFmtId="3" fontId="76" fillId="0" borderId="64" xfId="16" applyNumberFormat="1" applyFont="1" applyBorder="1" applyAlignment="1">
      <alignment horizontal="right" vertical="top" wrapText="1"/>
    </xf>
    <xf numFmtId="3" fontId="76" fillId="0" borderId="66" xfId="16" applyNumberFormat="1" applyFont="1" applyBorder="1" applyAlignment="1">
      <alignment horizontal="right" vertical="top" wrapText="1"/>
    </xf>
    <xf numFmtId="3" fontId="76" fillId="0" borderId="66" xfId="0" applyNumberFormat="1" applyFont="1" applyBorder="1" applyAlignment="1">
      <alignment horizontal="right" vertical="top" wrapText="1"/>
    </xf>
    <xf numFmtId="3" fontId="76" fillId="0" borderId="64" xfId="0" applyNumberFormat="1" applyFont="1" applyBorder="1" applyAlignment="1">
      <alignment horizontal="right" vertical="top" wrapText="1"/>
    </xf>
    <xf numFmtId="0" fontId="78" fillId="0" borderId="1" xfId="16" applyFont="1" applyBorder="1" applyAlignment="1">
      <alignment horizontal="center" vertical="top" wrapText="1"/>
    </xf>
    <xf numFmtId="0" fontId="78" fillId="0" borderId="1" xfId="16" applyFont="1" applyBorder="1" applyAlignment="1">
      <alignment horizontal="left" vertical="top" wrapText="1"/>
    </xf>
    <xf numFmtId="3" fontId="78" fillId="0" borderId="1" xfId="16" applyNumberFormat="1" applyFont="1" applyBorder="1" applyAlignment="1">
      <alignment horizontal="right" vertical="top" wrapText="1"/>
    </xf>
    <xf numFmtId="3" fontId="78" fillId="0" borderId="64" xfId="16" applyNumberFormat="1" applyFont="1" applyBorder="1" applyAlignment="1">
      <alignment horizontal="right" vertical="top" wrapText="1"/>
    </xf>
    <xf numFmtId="3" fontId="78" fillId="0" borderId="66" xfId="16" applyNumberFormat="1" applyFont="1" applyBorder="1" applyAlignment="1">
      <alignment horizontal="right" vertical="top" wrapText="1"/>
    </xf>
    <xf numFmtId="3" fontId="78" fillId="0" borderId="66" xfId="0" applyNumberFormat="1" applyFont="1" applyBorder="1" applyAlignment="1">
      <alignment horizontal="right" vertical="top" wrapText="1"/>
    </xf>
    <xf numFmtId="3" fontId="78" fillId="0" borderId="64" xfId="0" applyNumberFormat="1" applyFont="1" applyBorder="1" applyAlignment="1">
      <alignment horizontal="right" vertical="top" wrapText="1"/>
    </xf>
    <xf numFmtId="0" fontId="79" fillId="0" borderId="0" xfId="16" applyFont="1"/>
    <xf numFmtId="0" fontId="71" fillId="0" borderId="0" xfId="16" applyFont="1" applyAlignment="1">
      <alignment horizontal="left" vertical="center"/>
    </xf>
    <xf numFmtId="0" fontId="78" fillId="0" borderId="1" xfId="16" applyFont="1" applyBorder="1" applyAlignment="1">
      <alignment horizontal="center" vertical="center" wrapText="1"/>
    </xf>
    <xf numFmtId="0" fontId="72" fillId="0" borderId="0" xfId="16" applyFont="1" applyAlignment="1">
      <alignment vertical="center"/>
    </xf>
    <xf numFmtId="0" fontId="78" fillId="30" borderId="1" xfId="16" applyFont="1" applyFill="1" applyBorder="1" applyAlignment="1">
      <alignment horizontal="left" vertical="center" wrapText="1"/>
    </xf>
    <xf numFmtId="3" fontId="78" fillId="30" borderId="1" xfId="16" applyNumberFormat="1" applyFont="1" applyFill="1" applyBorder="1" applyAlignment="1">
      <alignment horizontal="right" vertical="center" wrapText="1"/>
    </xf>
    <xf numFmtId="3" fontId="78" fillId="30" borderId="64" xfId="16" applyNumberFormat="1" applyFont="1" applyFill="1" applyBorder="1" applyAlignment="1">
      <alignment horizontal="right" vertical="center" wrapText="1"/>
    </xf>
    <xf numFmtId="3" fontId="78" fillId="30" borderId="66" xfId="16" applyNumberFormat="1" applyFont="1" applyFill="1" applyBorder="1" applyAlignment="1">
      <alignment horizontal="right" vertical="center" wrapText="1"/>
    </xf>
    <xf numFmtId="3" fontId="78" fillId="30" borderId="66" xfId="0" applyNumberFormat="1" applyFont="1" applyFill="1" applyBorder="1" applyAlignment="1">
      <alignment horizontal="right" vertical="center" wrapText="1"/>
    </xf>
    <xf numFmtId="3" fontId="78" fillId="30" borderId="64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0" fillId="0" borderId="0" xfId="0" applyAlignment="1">
      <alignment vertical="center"/>
    </xf>
    <xf numFmtId="0" fontId="5" fillId="0" borderId="0" xfId="54" applyFont="1" applyAlignment="1">
      <alignment vertical="center"/>
    </xf>
    <xf numFmtId="0" fontId="5" fillId="0" borderId="0" xfId="54" applyFont="1" applyAlignment="1">
      <alignment horizontal="center" vertical="center"/>
    </xf>
    <xf numFmtId="3" fontId="5" fillId="0" borderId="0" xfId="54" applyNumberFormat="1" applyFont="1" applyAlignment="1">
      <alignment vertical="center"/>
    </xf>
    <xf numFmtId="0" fontId="5" fillId="0" borderId="0" xfId="56" applyFont="1" applyAlignment="1">
      <alignment vertical="center"/>
    </xf>
    <xf numFmtId="3" fontId="5" fillId="0" borderId="0" xfId="56" applyNumberFormat="1" applyFont="1" applyAlignment="1">
      <alignment vertical="center"/>
    </xf>
    <xf numFmtId="3" fontId="11" fillId="0" borderId="0" xfId="54" applyNumberFormat="1" applyFont="1" applyAlignment="1">
      <alignment horizontal="right" vertical="center"/>
    </xf>
    <xf numFmtId="0" fontId="11" fillId="27" borderId="12" xfId="57" applyFont="1" applyFill="1" applyBorder="1" applyAlignment="1">
      <alignment horizontal="center" vertical="center"/>
    </xf>
    <xf numFmtId="0" fontId="11" fillId="27" borderId="16" xfId="57" applyFont="1" applyFill="1" applyBorder="1" applyAlignment="1">
      <alignment horizontal="center" vertical="center" wrapText="1"/>
    </xf>
    <xf numFmtId="3" fontId="11" fillId="27" borderId="25" xfId="57" applyNumberFormat="1" applyFont="1" applyFill="1" applyBorder="1" applyAlignment="1">
      <alignment horizontal="center" vertical="center"/>
    </xf>
    <xf numFmtId="3" fontId="11" fillId="27" borderId="36" xfId="57" applyNumberFormat="1" applyFont="1" applyFill="1" applyBorder="1" applyAlignment="1">
      <alignment horizontal="center" vertical="center" wrapText="1"/>
    </xf>
    <xf numFmtId="3" fontId="11" fillId="27" borderId="15" xfId="57" applyNumberFormat="1" applyFont="1" applyFill="1" applyBorder="1" applyAlignment="1">
      <alignment horizontal="center" vertical="center"/>
    </xf>
    <xf numFmtId="0" fontId="11" fillId="28" borderId="12" xfId="57" applyFont="1" applyFill="1" applyBorder="1" applyAlignment="1">
      <alignment vertical="center"/>
    </xf>
    <xf numFmtId="0" fontId="11" fillId="28" borderId="16" xfId="57" applyFont="1" applyFill="1" applyBorder="1" applyAlignment="1">
      <alignment horizontal="center" vertical="center"/>
    </xf>
    <xf numFmtId="3" fontId="11" fillId="28" borderId="25" xfId="57" applyNumberFormat="1" applyFont="1" applyFill="1" applyBorder="1" applyAlignment="1">
      <alignment vertical="center"/>
    </xf>
    <xf numFmtId="3" fontId="11" fillId="28" borderId="36" xfId="57" applyNumberFormat="1" applyFont="1" applyFill="1" applyBorder="1" applyAlignment="1">
      <alignment vertical="center"/>
    </xf>
    <xf numFmtId="3" fontId="11" fillId="28" borderId="15" xfId="57" applyNumberFormat="1" applyFont="1" applyFill="1" applyBorder="1" applyAlignment="1">
      <alignment vertical="center"/>
    </xf>
    <xf numFmtId="0" fontId="11" fillId="1" borderId="38" xfId="56" applyFont="1" applyFill="1" applyBorder="1" applyAlignment="1">
      <alignment vertical="center"/>
    </xf>
    <xf numFmtId="0" fontId="5" fillId="1" borderId="27" xfId="57" applyFont="1" applyFill="1" applyBorder="1" applyAlignment="1">
      <alignment horizontal="center" vertical="center"/>
    </xf>
    <xf numFmtId="3" fontId="11" fillId="1" borderId="2" xfId="56" applyNumberFormat="1" applyFont="1" applyFill="1" applyBorder="1" applyAlignment="1">
      <alignment vertical="center"/>
    </xf>
    <xf numFmtId="3" fontId="11" fillId="1" borderId="56" xfId="56" applyNumberFormat="1" applyFont="1" applyFill="1" applyBorder="1" applyAlignment="1">
      <alignment vertical="center"/>
    </xf>
    <xf numFmtId="3" fontId="11" fillId="1" borderId="1" xfId="56" applyNumberFormat="1" applyFont="1" applyFill="1" applyBorder="1" applyAlignment="1">
      <alignment vertical="center"/>
    </xf>
    <xf numFmtId="0" fontId="5" fillId="0" borderId="38" xfId="56" applyFont="1" applyFill="1" applyBorder="1" applyAlignment="1">
      <alignment vertical="center"/>
    </xf>
    <xf numFmtId="0" fontId="5" fillId="0" borderId="27" xfId="57" applyFont="1" applyFill="1" applyBorder="1" applyAlignment="1">
      <alignment horizontal="center" vertical="center"/>
    </xf>
    <xf numFmtId="3" fontId="5" fillId="0" borderId="2" xfId="56" applyNumberFormat="1" applyFont="1" applyFill="1" applyBorder="1" applyAlignment="1">
      <alignment vertical="center"/>
    </xf>
    <xf numFmtId="3" fontId="5" fillId="0" borderId="56" xfId="56" applyNumberFormat="1" applyFont="1" applyFill="1" applyBorder="1" applyAlignment="1">
      <alignment vertical="center"/>
    </xf>
    <xf numFmtId="3" fontId="5" fillId="0" borderId="1" xfId="56" applyNumberFormat="1" applyFont="1" applyFill="1" applyBorder="1" applyAlignment="1">
      <alignment vertical="center"/>
    </xf>
    <xf numFmtId="3" fontId="11" fillId="1" borderId="27" xfId="56" applyNumberFormat="1" applyFont="1" applyFill="1" applyBorder="1" applyAlignment="1">
      <alignment vertical="center"/>
    </xf>
    <xf numFmtId="0" fontId="11" fillId="0" borderId="57" xfId="56" applyFont="1" applyFill="1" applyBorder="1" applyAlignment="1">
      <alignment vertical="center"/>
    </xf>
    <xf numFmtId="0" fontId="5" fillId="0" borderId="20" xfId="57" applyFont="1" applyFill="1" applyBorder="1" applyAlignment="1">
      <alignment horizontal="center" vertical="center"/>
    </xf>
    <xf numFmtId="3" fontId="5" fillId="0" borderId="19" xfId="56" applyNumberFormat="1" applyFont="1" applyFill="1" applyBorder="1" applyAlignment="1">
      <alignment vertical="center"/>
    </xf>
    <xf numFmtId="3" fontId="5" fillId="0" borderId="58" xfId="56" applyNumberFormat="1" applyFont="1" applyFill="1" applyBorder="1" applyAlignment="1">
      <alignment vertical="center"/>
    </xf>
    <xf numFmtId="3" fontId="5" fillId="0" borderId="18" xfId="56" applyNumberFormat="1" applyFont="1" applyFill="1" applyBorder="1" applyAlignment="1">
      <alignment vertical="center"/>
    </xf>
    <xf numFmtId="0" fontId="11" fillId="28" borderId="32" xfId="56" applyFont="1" applyFill="1" applyBorder="1" applyAlignment="1">
      <alignment vertical="center"/>
    </xf>
    <xf numFmtId="0" fontId="11" fillId="28" borderId="24" xfId="57" applyFont="1" applyFill="1" applyBorder="1" applyAlignment="1">
      <alignment horizontal="center" vertical="center"/>
    </xf>
    <xf numFmtId="3" fontId="11" fillId="28" borderId="22" xfId="56" applyNumberFormat="1" applyFont="1" applyFill="1" applyBorder="1" applyAlignment="1">
      <alignment vertical="center"/>
    </xf>
    <xf numFmtId="3" fontId="11" fillId="28" borderId="24" xfId="56" applyNumberFormat="1" applyFont="1" applyFill="1" applyBorder="1" applyAlignment="1">
      <alignment vertical="center"/>
    </xf>
    <xf numFmtId="3" fontId="11" fillId="28" borderId="23" xfId="56" applyNumberFormat="1" applyFont="1" applyFill="1" applyBorder="1" applyAlignment="1">
      <alignment vertical="center"/>
    </xf>
    <xf numFmtId="0" fontId="11" fillId="29" borderId="32" xfId="56" applyFont="1" applyFill="1" applyBorder="1" applyAlignment="1">
      <alignment vertical="center"/>
    </xf>
    <xf numFmtId="0" fontId="11" fillId="29" borderId="24" xfId="57" applyFont="1" applyFill="1" applyBorder="1" applyAlignment="1">
      <alignment horizontal="center" vertical="center"/>
    </xf>
    <xf numFmtId="3" fontId="11" fillId="29" borderId="22" xfId="56" applyNumberFormat="1" applyFont="1" applyFill="1" applyBorder="1" applyAlignment="1">
      <alignment vertical="center"/>
    </xf>
    <xf numFmtId="3" fontId="11" fillId="29" borderId="23" xfId="56" applyNumberFormat="1" applyFont="1" applyFill="1" applyBorder="1" applyAlignment="1">
      <alignment vertical="center"/>
    </xf>
    <xf numFmtId="3" fontId="11" fillId="29" borderId="24" xfId="56" applyNumberFormat="1" applyFont="1" applyFill="1" applyBorder="1" applyAlignment="1">
      <alignment vertical="center"/>
    </xf>
    <xf numFmtId="0" fontId="11" fillId="1" borderId="41" xfId="56" applyFont="1" applyFill="1" applyBorder="1" applyAlignment="1">
      <alignment vertical="center"/>
    </xf>
    <xf numFmtId="0" fontId="11" fillId="1" borderId="34" xfId="57" applyFont="1" applyFill="1" applyBorder="1" applyAlignment="1">
      <alignment horizontal="center" vertical="center"/>
    </xf>
    <xf numFmtId="3" fontId="11" fillId="1" borderId="8" xfId="56" applyNumberFormat="1" applyFont="1" applyFill="1" applyBorder="1" applyAlignment="1">
      <alignment vertical="center"/>
    </xf>
    <xf numFmtId="3" fontId="11" fillId="1" borderId="34" xfId="56" applyNumberFormat="1" applyFont="1" applyFill="1" applyBorder="1" applyAlignment="1">
      <alignment vertical="center"/>
    </xf>
    <xf numFmtId="3" fontId="11" fillId="1" borderId="6" xfId="56" applyNumberFormat="1" applyFont="1" applyFill="1" applyBorder="1" applyAlignment="1">
      <alignment vertical="center"/>
    </xf>
    <xf numFmtId="0" fontId="11" fillId="0" borderId="38" xfId="56" applyFont="1" applyFill="1" applyBorder="1" applyAlignment="1">
      <alignment vertical="center"/>
    </xf>
    <xf numFmtId="0" fontId="11" fillId="0" borderId="27" xfId="57" applyFont="1" applyFill="1" applyBorder="1" applyAlignment="1">
      <alignment horizontal="center" vertical="center"/>
    </xf>
    <xf numFmtId="3" fontId="11" fillId="0" borderId="2" xfId="56" applyNumberFormat="1" applyFont="1" applyFill="1" applyBorder="1" applyAlignment="1">
      <alignment vertical="center"/>
    </xf>
    <xf numFmtId="3" fontId="11" fillId="0" borderId="27" xfId="56" applyNumberFormat="1" applyFont="1" applyFill="1" applyBorder="1" applyAlignment="1">
      <alignment vertical="center"/>
    </xf>
    <xf numFmtId="3" fontId="11" fillId="0" borderId="1" xfId="56" applyNumberFormat="1" applyFont="1" applyFill="1" applyBorder="1" applyAlignment="1">
      <alignment vertical="center"/>
    </xf>
    <xf numFmtId="0" fontId="11" fillId="0" borderId="38" xfId="56" applyFont="1" applyFill="1" applyBorder="1" applyAlignment="1" applyProtection="1">
      <alignment horizontal="left" vertical="center" wrapText="1"/>
    </xf>
    <xf numFmtId="3" fontId="11" fillId="0" borderId="20" xfId="56" applyNumberFormat="1" applyFont="1" applyFill="1" applyBorder="1" applyAlignment="1">
      <alignment vertical="center"/>
    </xf>
    <xf numFmtId="0" fontId="11" fillId="29" borderId="32" xfId="56" applyFont="1" applyFill="1" applyBorder="1" applyAlignment="1" applyProtection="1">
      <alignment horizontal="left" vertical="center" wrapText="1"/>
    </xf>
    <xf numFmtId="3" fontId="11" fillId="29" borderId="48" xfId="56" applyNumberFormat="1" applyFont="1" applyFill="1" applyBorder="1" applyAlignment="1">
      <alignment vertical="center"/>
    </xf>
    <xf numFmtId="0" fontId="11" fillId="1" borderId="12" xfId="56" applyFont="1" applyFill="1" applyBorder="1" applyAlignment="1">
      <alignment vertical="center"/>
    </xf>
    <xf numFmtId="0" fontId="11" fillId="1" borderId="16" xfId="57" applyFont="1" applyFill="1" applyBorder="1" applyAlignment="1">
      <alignment horizontal="center" vertical="center"/>
    </xf>
    <xf numFmtId="3" fontId="11" fillId="1" borderId="25" xfId="56" applyNumberFormat="1" applyFont="1" applyFill="1" applyBorder="1" applyAlignment="1">
      <alignment vertical="center"/>
    </xf>
    <xf numFmtId="3" fontId="11" fillId="1" borderId="36" xfId="56" applyNumberFormat="1" applyFont="1" applyFill="1" applyBorder="1" applyAlignment="1">
      <alignment vertical="center"/>
    </xf>
    <xf numFmtId="3" fontId="11" fillId="1" borderId="15" xfId="56" applyNumberFormat="1" applyFont="1" applyFill="1" applyBorder="1" applyAlignment="1">
      <alignment vertical="center"/>
    </xf>
    <xf numFmtId="3" fontId="11" fillId="0" borderId="56" xfId="56" applyNumberFormat="1" applyFont="1" applyFill="1" applyBorder="1" applyAlignment="1">
      <alignment vertical="center"/>
    </xf>
    <xf numFmtId="0" fontId="11" fillId="0" borderId="20" xfId="57" applyFont="1" applyFill="1" applyBorder="1" applyAlignment="1">
      <alignment horizontal="center" vertical="center"/>
    </xf>
    <xf numFmtId="3" fontId="11" fillId="0" borderId="19" xfId="56" applyNumberFormat="1" applyFont="1" applyFill="1" applyBorder="1" applyAlignment="1">
      <alignment vertical="center"/>
    </xf>
    <xf numFmtId="3" fontId="11" fillId="0" borderId="58" xfId="56" applyNumberFormat="1" applyFont="1" applyFill="1" applyBorder="1" applyAlignment="1">
      <alignment vertical="center"/>
    </xf>
    <xf numFmtId="3" fontId="11" fillId="0" borderId="18" xfId="56" applyNumberFormat="1" applyFont="1" applyFill="1" applyBorder="1" applyAlignment="1">
      <alignment vertical="center"/>
    </xf>
    <xf numFmtId="0" fontId="11" fillId="28" borderId="32" xfId="56" applyFont="1" applyFill="1" applyBorder="1" applyAlignment="1" applyProtection="1">
      <alignment horizontal="left" vertical="center" wrapText="1"/>
    </xf>
    <xf numFmtId="3" fontId="11" fillId="28" borderId="48" xfId="56" applyNumberFormat="1" applyFont="1" applyFill="1" applyBorder="1" applyAlignment="1">
      <alignment vertical="center"/>
    </xf>
    <xf numFmtId="0" fontId="5" fillId="0" borderId="12" xfId="56" applyFont="1" applyBorder="1" applyAlignment="1" applyProtection="1">
      <alignment horizontal="left" vertical="center" wrapText="1"/>
    </xf>
    <xf numFmtId="0" fontId="5" fillId="0" borderId="16" xfId="57" applyFont="1" applyFill="1" applyBorder="1" applyAlignment="1">
      <alignment horizontal="center" vertical="center"/>
    </xf>
    <xf numFmtId="3" fontId="5" fillId="0" borderId="71" xfId="56" applyNumberFormat="1" applyFont="1" applyFill="1" applyBorder="1" applyAlignment="1">
      <alignment vertical="center"/>
    </xf>
    <xf numFmtId="3" fontId="5" fillId="0" borderId="72" xfId="56" applyNumberFormat="1" applyFont="1" applyFill="1" applyBorder="1" applyAlignment="1">
      <alignment vertical="center"/>
    </xf>
    <xf numFmtId="3" fontId="5" fillId="0" borderId="15" xfId="56" applyNumberFormat="1" applyFont="1" applyFill="1" applyBorder="1" applyAlignment="1">
      <alignment vertical="center"/>
    </xf>
    <xf numFmtId="3" fontId="5" fillId="0" borderId="36" xfId="56" applyNumberFormat="1" applyFont="1" applyFill="1" applyBorder="1" applyAlignment="1">
      <alignment vertical="center"/>
    </xf>
    <xf numFmtId="0" fontId="5" fillId="0" borderId="38" xfId="56" applyFont="1" applyBorder="1" applyAlignment="1" applyProtection="1">
      <alignment horizontal="left" vertical="center" wrapText="1"/>
    </xf>
    <xf numFmtId="3" fontId="5" fillId="0" borderId="26" xfId="56" applyNumberFormat="1" applyFont="1" applyFill="1" applyBorder="1" applyAlignment="1">
      <alignment vertical="center"/>
    </xf>
    <xf numFmtId="0" fontId="5" fillId="0" borderId="57" xfId="56" applyFont="1" applyBorder="1" applyAlignment="1" applyProtection="1">
      <alignment horizontal="left" vertical="center" wrapText="1"/>
    </xf>
    <xf numFmtId="3" fontId="5" fillId="0" borderId="8" xfId="56" applyNumberFormat="1" applyFont="1" applyFill="1" applyBorder="1" applyAlignment="1">
      <alignment vertical="center"/>
    </xf>
    <xf numFmtId="3" fontId="5" fillId="0" borderId="61" xfId="56" applyNumberFormat="1" applyFont="1" applyFill="1" applyBorder="1" applyAlignment="1">
      <alignment vertical="center"/>
    </xf>
    <xf numFmtId="3" fontId="11" fillId="1" borderId="61" xfId="56" applyNumberFormat="1" applyFont="1" applyFill="1" applyBorder="1" applyAlignment="1">
      <alignment vertical="center"/>
    </xf>
    <xf numFmtId="0" fontId="11" fillId="27" borderId="32" xfId="56" applyFont="1" applyFill="1" applyBorder="1" applyAlignment="1">
      <alignment vertical="center"/>
    </xf>
    <xf numFmtId="0" fontId="11" fillId="27" borderId="24" xfId="57" applyFont="1" applyFill="1" applyBorder="1" applyAlignment="1">
      <alignment horizontal="center" vertical="center"/>
    </xf>
    <xf numFmtId="3" fontId="11" fillId="27" borderId="22" xfId="56" applyNumberFormat="1" applyFont="1" applyFill="1" applyBorder="1" applyAlignment="1">
      <alignment vertical="center"/>
    </xf>
    <xf numFmtId="3" fontId="11" fillId="27" borderId="24" xfId="56" applyNumberFormat="1" applyFont="1" applyFill="1" applyBorder="1" applyAlignment="1">
      <alignment vertical="center"/>
    </xf>
    <xf numFmtId="3" fontId="11" fillId="27" borderId="23" xfId="56" applyNumberFormat="1" applyFont="1" applyFill="1" applyBorder="1" applyAlignment="1">
      <alignment vertical="center"/>
    </xf>
    <xf numFmtId="3" fontId="5" fillId="0" borderId="25" xfId="56" applyNumberFormat="1" applyFont="1" applyFill="1" applyBorder="1" applyAlignment="1">
      <alignment vertical="center"/>
    </xf>
    <xf numFmtId="3" fontId="5" fillId="0" borderId="16" xfId="56" applyNumberFormat="1" applyFont="1" applyFill="1" applyBorder="1" applyAlignment="1">
      <alignment vertical="center"/>
    </xf>
    <xf numFmtId="3" fontId="5" fillId="0" borderId="27" xfId="56" applyNumberFormat="1" applyFont="1" applyFill="1" applyBorder="1" applyAlignment="1">
      <alignment vertical="center"/>
    </xf>
    <xf numFmtId="3" fontId="5" fillId="0" borderId="20" xfId="56" applyNumberFormat="1" applyFont="1" applyFill="1" applyBorder="1" applyAlignment="1">
      <alignment vertical="center"/>
    </xf>
    <xf numFmtId="0" fontId="5" fillId="0" borderId="60" xfId="57" applyFont="1" applyFill="1" applyBorder="1" applyAlignment="1">
      <alignment horizontal="center" vertical="center"/>
    </xf>
    <xf numFmtId="3" fontId="5" fillId="0" borderId="59" xfId="56" applyNumberFormat="1" applyFont="1" applyFill="1" applyBorder="1" applyAlignment="1">
      <alignment vertical="center"/>
    </xf>
    <xf numFmtId="3" fontId="5" fillId="0" borderId="60" xfId="56" applyNumberFormat="1" applyFont="1" applyFill="1" applyBorder="1" applyAlignment="1">
      <alignment vertical="center"/>
    </xf>
    <xf numFmtId="0" fontId="5" fillId="0" borderId="47" xfId="56" applyFont="1" applyBorder="1" applyAlignment="1" applyProtection="1">
      <alignment horizontal="left" vertical="center" wrapText="1"/>
    </xf>
    <xf numFmtId="0" fontId="11" fillId="27" borderId="21" xfId="56" applyFont="1" applyFill="1" applyBorder="1" applyAlignment="1">
      <alignment vertical="center"/>
    </xf>
    <xf numFmtId="0" fontId="11" fillId="27" borderId="24" xfId="56" applyFont="1" applyFill="1" applyBorder="1" applyAlignment="1">
      <alignment horizontal="center" vertical="center"/>
    </xf>
    <xf numFmtId="0" fontId="5" fillId="0" borderId="0" xfId="56" applyFont="1" applyBorder="1" applyAlignment="1" applyProtection="1">
      <alignment horizontal="left" vertical="center" wrapText="1"/>
    </xf>
    <xf numFmtId="0" fontId="5" fillId="0" borderId="0" xfId="57" applyFont="1" applyFill="1" applyBorder="1" applyAlignment="1">
      <alignment horizontal="center" vertical="center"/>
    </xf>
    <xf numFmtId="3" fontId="11" fillId="0" borderId="0" xfId="56" applyNumberFormat="1" applyFont="1" applyFill="1" applyAlignment="1">
      <alignment vertical="center"/>
    </xf>
    <xf numFmtId="0" fontId="5" fillId="0" borderId="0" xfId="56" applyFont="1" applyFill="1" applyAlignment="1">
      <alignment vertical="center"/>
    </xf>
    <xf numFmtId="0" fontId="5" fillId="0" borderId="0" xfId="56" applyFont="1" applyAlignment="1">
      <alignment horizontal="center" vertical="center"/>
    </xf>
    <xf numFmtId="0" fontId="11" fillId="27" borderId="32" xfId="57" applyFont="1" applyFill="1" applyBorder="1" applyAlignment="1">
      <alignment horizontal="center" vertical="center"/>
    </xf>
    <xf numFmtId="0" fontId="11" fillId="27" borderId="23" xfId="57" applyFont="1" applyFill="1" applyBorder="1" applyAlignment="1">
      <alignment horizontal="center" vertical="center" wrapText="1"/>
    </xf>
    <xf numFmtId="0" fontId="5" fillId="0" borderId="41" xfId="57" applyFont="1" applyFill="1" applyBorder="1" applyAlignment="1">
      <alignment vertical="center"/>
    </xf>
    <xf numFmtId="0" fontId="5" fillId="0" borderId="6" xfId="57" applyFont="1" applyFill="1" applyBorder="1" applyAlignment="1">
      <alignment horizontal="center" vertical="center"/>
    </xf>
    <xf numFmtId="0" fontId="5" fillId="0" borderId="38" xfId="57" applyFont="1" applyFill="1" applyBorder="1" applyAlignment="1">
      <alignment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57" xfId="57" applyFont="1" applyFill="1" applyBorder="1" applyAlignment="1">
      <alignment vertical="center"/>
    </xf>
    <xf numFmtId="0" fontId="5" fillId="0" borderId="18" xfId="57" applyFont="1" applyFill="1" applyBorder="1" applyAlignment="1">
      <alignment horizontal="center" vertical="center"/>
    </xf>
    <xf numFmtId="0" fontId="11" fillId="27" borderId="23" xfId="57" applyFont="1" applyFill="1" applyBorder="1" applyAlignment="1">
      <alignment horizontal="center" vertical="center"/>
    </xf>
    <xf numFmtId="0" fontId="5" fillId="0" borderId="41" xfId="56" applyFont="1" applyFill="1" applyBorder="1" applyAlignment="1">
      <alignment vertical="center"/>
    </xf>
    <xf numFmtId="0" fontId="5" fillId="0" borderId="29" xfId="56" applyFont="1" applyFill="1" applyBorder="1" applyAlignment="1">
      <alignment vertical="center"/>
    </xf>
    <xf numFmtId="0" fontId="5" fillId="0" borderId="40" xfId="57" applyFont="1" applyFill="1" applyBorder="1" applyAlignment="1">
      <alignment horizontal="center" vertical="center"/>
    </xf>
    <xf numFmtId="0" fontId="11" fillId="27" borderId="23" xfId="56" applyFont="1" applyFill="1" applyBorder="1" applyAlignment="1">
      <alignment horizontal="center" vertical="center"/>
    </xf>
    <xf numFmtId="0" fontId="11" fillId="27" borderId="15" xfId="57" applyFont="1" applyFill="1" applyBorder="1" applyAlignment="1">
      <alignment horizontal="center" vertical="center" wrapText="1"/>
    </xf>
    <xf numFmtId="0" fontId="5" fillId="0" borderId="41" xfId="56" applyFont="1" applyBorder="1" applyAlignment="1">
      <alignment vertical="center"/>
    </xf>
    <xf numFmtId="3" fontId="5" fillId="0" borderId="61" xfId="56" applyNumberFormat="1" applyFont="1" applyBorder="1" applyAlignment="1">
      <alignment vertical="center"/>
    </xf>
    <xf numFmtId="0" fontId="5" fillId="0" borderId="42" xfId="56" applyFont="1" applyBorder="1" applyAlignment="1">
      <alignment vertical="center"/>
    </xf>
    <xf numFmtId="3" fontId="5" fillId="0" borderId="56" xfId="56" applyNumberFormat="1" applyFont="1" applyBorder="1" applyAlignment="1">
      <alignment vertical="center"/>
    </xf>
    <xf numFmtId="0" fontId="5" fillId="0" borderId="57" xfId="56" applyFont="1" applyBorder="1" applyAlignment="1">
      <alignment vertical="center"/>
    </xf>
    <xf numFmtId="3" fontId="5" fillId="0" borderId="58" xfId="56" applyNumberFormat="1" applyFont="1" applyBorder="1" applyAlignment="1">
      <alignment vertical="center"/>
    </xf>
    <xf numFmtId="0" fontId="80" fillId="0" borderId="0" xfId="0" applyFont="1"/>
    <xf numFmtId="0" fontId="27" fillId="0" borderId="0" xfId="16" applyBorder="1"/>
    <xf numFmtId="0" fontId="5" fillId="0" borderId="3" xfId="16" applyFont="1" applyBorder="1" applyAlignment="1"/>
    <xf numFmtId="0" fontId="5" fillId="0" borderId="3" xfId="16" applyFont="1" applyBorder="1" applyAlignment="1">
      <alignment horizontal="right"/>
    </xf>
    <xf numFmtId="0" fontId="27" fillId="0" borderId="0" xfId="16" applyAlignment="1">
      <alignment horizontal="right"/>
    </xf>
    <xf numFmtId="49" fontId="81" fillId="0" borderId="0" xfId="0" applyNumberFormat="1" applyFont="1" applyAlignment="1">
      <alignment vertical="center"/>
    </xf>
    <xf numFmtId="49" fontId="81" fillId="0" borderId="3" xfId="0" applyNumberFormat="1" applyFont="1" applyBorder="1" applyAlignment="1">
      <alignment horizontal="center" vertical="center"/>
    </xf>
    <xf numFmtId="0" fontId="54" fillId="0" borderId="0" xfId="16" applyFont="1"/>
    <xf numFmtId="0" fontId="5" fillId="0" borderId="1" xfId="16" applyFont="1" applyBorder="1" applyAlignment="1">
      <alignment horizontal="left" vertical="center" wrapText="1"/>
    </xf>
    <xf numFmtId="3" fontId="5" fillId="0" borderId="1" xfId="16" applyNumberFormat="1" applyFont="1" applyBorder="1" applyAlignment="1">
      <alignment horizontal="right" vertical="center" wrapText="1"/>
    </xf>
    <xf numFmtId="0" fontId="27" fillId="0" borderId="0" xfId="16" applyAlignment="1">
      <alignment vertical="center"/>
    </xf>
    <xf numFmtId="0" fontId="11" fillId="0" borderId="1" xfId="16" applyFont="1" applyBorder="1" applyAlignment="1">
      <alignment horizontal="left" vertical="center" wrapText="1"/>
    </xf>
    <xf numFmtId="0" fontId="54" fillId="0" borderId="0" xfId="16" applyFont="1" applyAlignment="1">
      <alignment vertical="center"/>
    </xf>
    <xf numFmtId="0" fontId="11" fillId="2" borderId="1" xfId="16" applyFont="1" applyFill="1" applyBorder="1" applyAlignment="1">
      <alignment horizontal="center" vertical="top" wrapText="1"/>
    </xf>
    <xf numFmtId="0" fontId="11" fillId="2" borderId="1" xfId="16" applyFont="1" applyFill="1" applyBorder="1" applyAlignment="1">
      <alignment horizontal="center" vertical="center" wrapText="1"/>
    </xf>
    <xf numFmtId="0" fontId="3" fillId="4" borderId="1" xfId="16" applyFont="1" applyFill="1" applyBorder="1" applyAlignment="1">
      <alignment horizontal="center" vertical="top" wrapText="1"/>
    </xf>
    <xf numFmtId="0" fontId="11" fillId="4" borderId="1" xfId="16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82" fillId="0" borderId="0" xfId="11" applyFont="1"/>
    <xf numFmtId="0" fontId="84" fillId="0" borderId="0" xfId="11" applyFont="1" applyAlignment="1">
      <alignment vertical="center"/>
    </xf>
    <xf numFmtId="0" fontId="82" fillId="0" borderId="0" xfId="0" applyFont="1" applyBorder="1" applyAlignment="1">
      <alignment horizontal="center" vertical="center" wrapText="1"/>
    </xf>
    <xf numFmtId="0" fontId="87" fillId="0" borderId="0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7" fillId="0" borderId="3" xfId="0" applyFont="1" applyBorder="1" applyAlignment="1">
      <alignment horizontal="center" vertical="center" wrapText="1"/>
    </xf>
    <xf numFmtId="0" fontId="88" fillId="0" borderId="3" xfId="0" applyFont="1" applyBorder="1" applyAlignment="1">
      <alignment horizontal="right" vertical="center" wrapText="1"/>
    </xf>
    <xf numFmtId="0" fontId="87" fillId="0" borderId="1" xfId="0" applyFont="1" applyBorder="1"/>
    <xf numFmtId="0" fontId="89" fillId="0" borderId="1" xfId="0" applyFont="1" applyBorder="1"/>
    <xf numFmtId="0" fontId="90" fillId="0" borderId="1" xfId="0" applyFont="1" applyBorder="1"/>
    <xf numFmtId="165" fontId="82" fillId="0" borderId="0" xfId="5" applyNumberFormat="1" applyFont="1"/>
    <xf numFmtId="0" fontId="8" fillId="0" borderId="0" xfId="12"/>
    <xf numFmtId="0" fontId="11" fillId="0" borderId="0" xfId="12" applyFont="1" applyBorder="1" applyAlignment="1">
      <alignment horizontal="center" vertical="center" wrapText="1"/>
    </xf>
    <xf numFmtId="0" fontId="28" fillId="0" borderId="0" xfId="16" applyFont="1" applyAlignment="1">
      <alignment horizontal="left" vertical="center"/>
    </xf>
    <xf numFmtId="3" fontId="10" fillId="0" borderId="20" xfId="12" applyNumberFormat="1" applyFont="1" applyBorder="1" applyAlignment="1">
      <alignment horizontal="center" vertical="center" wrapText="1"/>
    </xf>
    <xf numFmtId="0" fontId="5" fillId="0" borderId="38" xfId="12" applyFont="1" applyFill="1" applyBorder="1" applyAlignment="1">
      <alignment vertical="center" wrapText="1"/>
    </xf>
    <xf numFmtId="0" fontId="13" fillId="0" borderId="1" xfId="12" applyFont="1" applyFill="1" applyBorder="1" applyAlignment="1">
      <alignment horizontal="center" vertical="center"/>
    </xf>
    <xf numFmtId="3" fontId="9" fillId="0" borderId="23" xfId="10" applyNumberFormat="1" applyFont="1" applyBorder="1" applyAlignment="1">
      <alignment vertical="center"/>
    </xf>
    <xf numFmtId="0" fontId="58" fillId="0" borderId="0" xfId="10" applyFont="1" applyAlignment="1">
      <alignment vertical="center"/>
    </xf>
    <xf numFmtId="0" fontId="67" fillId="0" borderId="21" xfId="10" applyFont="1" applyBorder="1" applyAlignment="1">
      <alignment horizontal="center" vertical="center"/>
    </xf>
    <xf numFmtId="0" fontId="67" fillId="0" borderId="24" xfId="10" applyFont="1" applyBorder="1" applyAlignment="1">
      <alignment horizontal="center" vertical="center" wrapText="1"/>
    </xf>
    <xf numFmtId="0" fontId="91" fillId="0" borderId="21" xfId="10" applyFont="1" applyBorder="1" applyAlignment="1">
      <alignment vertical="center"/>
    </xf>
    <xf numFmtId="3" fontId="9" fillId="0" borderId="24" xfId="10" applyNumberFormat="1" applyFont="1" applyBorder="1" applyAlignment="1">
      <alignment vertical="center"/>
    </xf>
    <xf numFmtId="0" fontId="55" fillId="0" borderId="26" xfId="10" applyFont="1" applyBorder="1"/>
    <xf numFmtId="3" fontId="11" fillId="0" borderId="44" xfId="10" applyNumberFormat="1" applyFont="1" applyBorder="1" applyAlignment="1">
      <alignment vertical="center"/>
    </xf>
    <xf numFmtId="0" fontId="68" fillId="0" borderId="26" xfId="10" applyFont="1" applyBorder="1"/>
    <xf numFmtId="3" fontId="55" fillId="0" borderId="27" xfId="0" applyNumberFormat="1" applyFont="1" applyBorder="1" applyAlignment="1">
      <alignment horizontal="right" vertical="center"/>
    </xf>
    <xf numFmtId="0" fontId="69" fillId="0" borderId="26" xfId="0" applyFont="1" applyBorder="1" applyAlignment="1">
      <alignment horizontal="left" vertical="center"/>
    </xf>
    <xf numFmtId="0" fontId="68" fillId="0" borderId="28" xfId="10" applyFont="1" applyBorder="1"/>
    <xf numFmtId="0" fontId="55" fillId="0" borderId="28" xfId="10" applyFont="1" applyBorder="1"/>
    <xf numFmtId="0" fontId="55" fillId="0" borderId="28" xfId="10" applyFont="1" applyBorder="1" applyAlignment="1">
      <alignment horizontal="left" indent="7"/>
    </xf>
    <xf numFmtId="3" fontId="55" fillId="0" borderId="34" xfId="10" applyNumberFormat="1" applyFont="1" applyBorder="1" applyAlignment="1">
      <alignment vertical="center"/>
    </xf>
    <xf numFmtId="3" fontId="70" fillId="0" borderId="34" xfId="10" applyNumberFormat="1" applyFont="1" applyBorder="1" applyAlignment="1">
      <alignment vertical="center"/>
    </xf>
    <xf numFmtId="0" fontId="55" fillId="0" borderId="26" xfId="10" applyFont="1" applyBorder="1" applyAlignment="1">
      <alignment horizontal="left" indent="7"/>
    </xf>
    <xf numFmtId="3" fontId="69" fillId="0" borderId="27" xfId="1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0" fontId="85" fillId="0" borderId="1" xfId="0" applyFont="1" applyBorder="1" applyAlignment="1">
      <alignment vertical="center"/>
    </xf>
    <xf numFmtId="0" fontId="8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2" fillId="0" borderId="0" xfId="11" applyFont="1" applyAlignment="1">
      <alignment vertical="center"/>
    </xf>
    <xf numFmtId="3" fontId="76" fillId="0" borderId="2" xfId="16" applyNumberFormat="1" applyFont="1" applyBorder="1" applyAlignment="1">
      <alignment horizontal="right" vertical="top" wrapText="1"/>
    </xf>
    <xf numFmtId="3" fontId="78" fillId="0" borderId="2" xfId="16" applyNumberFormat="1" applyFont="1" applyBorder="1" applyAlignment="1">
      <alignment horizontal="right" vertical="top" wrapText="1"/>
    </xf>
    <xf numFmtId="3" fontId="78" fillId="30" borderId="2" xfId="16" applyNumberFormat="1" applyFont="1" applyFill="1" applyBorder="1" applyAlignment="1">
      <alignment horizontal="right" vertical="center" wrapText="1"/>
    </xf>
    <xf numFmtId="3" fontId="76" fillId="0" borderId="2" xfId="0" applyNumberFormat="1" applyFont="1" applyBorder="1" applyAlignment="1">
      <alignment horizontal="right" vertical="top" wrapText="1"/>
    </xf>
    <xf numFmtId="3" fontId="78" fillId="0" borderId="2" xfId="0" applyNumberFormat="1" applyFont="1" applyBorder="1" applyAlignment="1">
      <alignment horizontal="right" vertical="top" wrapText="1"/>
    </xf>
    <xf numFmtId="3" fontId="78" fillId="3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vertical="top" wrapText="1"/>
    </xf>
    <xf numFmtId="0" fontId="30" fillId="0" borderId="2" xfId="16" applyFont="1" applyBorder="1" applyAlignment="1">
      <alignment horizontal="right" vertical="center" wrapText="1"/>
    </xf>
    <xf numFmtId="3" fontId="30" fillId="0" borderId="66" xfId="16" applyNumberFormat="1" applyFont="1" applyBorder="1" applyAlignment="1">
      <alignment horizontal="right" vertical="center" wrapText="1"/>
    </xf>
    <xf numFmtId="0" fontId="7" fillId="4" borderId="64" xfId="16" applyFont="1" applyFill="1" applyBorder="1" applyAlignment="1">
      <alignment horizontal="center" vertical="top" wrapText="1"/>
    </xf>
    <xf numFmtId="0" fontId="5" fillId="0" borderId="0" xfId="12" applyFont="1"/>
    <xf numFmtId="0" fontId="8" fillId="0" borderId="0" xfId="12"/>
    <xf numFmtId="0" fontId="57" fillId="0" borderId="0" xfId="12" applyFont="1" applyAlignment="1">
      <alignment horizontal="center" vertical="center"/>
    </xf>
    <xf numFmtId="0" fontId="11" fillId="0" borderId="11" xfId="12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63" fillId="0" borderId="0" xfId="12" applyFont="1" applyBorder="1" applyAlignment="1">
      <alignment horizontal="center" vertical="center" wrapText="1"/>
    </xf>
    <xf numFmtId="0" fontId="11" fillId="0" borderId="11" xfId="12" applyFont="1" applyBorder="1" applyAlignment="1">
      <alignment horizontal="center" vertical="center" wrapText="1"/>
    </xf>
    <xf numFmtId="0" fontId="16" fillId="4" borderId="0" xfId="8" applyFont="1" applyFill="1" applyAlignment="1">
      <alignment horizontal="left" vertical="center"/>
    </xf>
    <xf numFmtId="0" fontId="11" fillId="0" borderId="0" xfId="12" applyFont="1" applyAlignment="1">
      <alignment vertical="center"/>
    </xf>
    <xf numFmtId="0" fontId="63" fillId="0" borderId="2" xfId="12" applyFont="1" applyBorder="1" applyAlignment="1">
      <alignment horizontal="center" vertical="center" wrapText="1"/>
    </xf>
    <xf numFmtId="0" fontId="59" fillId="0" borderId="2" xfId="12" applyFont="1" applyBorder="1"/>
    <xf numFmtId="3" fontId="65" fillId="0" borderId="2" xfId="12" applyNumberFormat="1" applyFont="1" applyFill="1" applyBorder="1" applyAlignment="1">
      <alignment vertical="center"/>
    </xf>
    <xf numFmtId="3" fontId="59" fillId="0" borderId="2" xfId="12" applyNumberFormat="1" applyFont="1" applyBorder="1"/>
    <xf numFmtId="0" fontId="11" fillId="0" borderId="27" xfId="12" applyFont="1" applyBorder="1" applyAlignment="1">
      <alignment horizontal="center" vertical="center" wrapText="1"/>
    </xf>
    <xf numFmtId="0" fontId="13" fillId="0" borderId="26" xfId="12" applyFont="1" applyFill="1" applyBorder="1" applyAlignment="1">
      <alignment vertical="center" wrapText="1"/>
    </xf>
    <xf numFmtId="0" fontId="14" fillId="0" borderId="1" xfId="12" applyFont="1" applyFill="1" applyBorder="1" applyAlignment="1">
      <alignment horizontal="center" vertical="center"/>
    </xf>
    <xf numFmtId="0" fontId="11" fillId="0" borderId="2" xfId="12" applyFont="1" applyBorder="1"/>
    <xf numFmtId="0" fontId="11" fillId="0" borderId="1" xfId="12" applyFont="1" applyBorder="1"/>
    <xf numFmtId="0" fontId="11" fillId="0" borderId="27" xfId="12" applyFont="1" applyBorder="1"/>
    <xf numFmtId="3" fontId="13" fillId="0" borderId="26" xfId="12" applyNumberFormat="1" applyFont="1" applyFill="1" applyBorder="1" applyAlignment="1">
      <alignment vertical="center"/>
    </xf>
    <xf numFmtId="3" fontId="14" fillId="0" borderId="26" xfId="12" applyNumberFormat="1" applyFont="1" applyFill="1" applyBorder="1" applyAlignment="1">
      <alignment vertical="center"/>
    </xf>
    <xf numFmtId="3" fontId="14" fillId="0" borderId="2" xfId="12" applyNumberFormat="1" applyFont="1" applyFill="1" applyBorder="1" applyAlignment="1">
      <alignment vertical="center"/>
    </xf>
    <xf numFmtId="3" fontId="14" fillId="0" borderId="27" xfId="12" applyNumberFormat="1" applyFont="1" applyFill="1" applyBorder="1" applyAlignment="1">
      <alignment vertical="center"/>
    </xf>
    <xf numFmtId="3" fontId="11" fillId="0" borderId="2" xfId="12" applyNumberFormat="1" applyFont="1" applyBorder="1"/>
    <xf numFmtId="0" fontId="11" fillId="0" borderId="26" xfId="12" applyFont="1" applyFill="1" applyBorder="1" applyAlignment="1">
      <alignment vertical="center"/>
    </xf>
    <xf numFmtId="3" fontId="14" fillId="0" borderId="1" xfId="1" applyNumberFormat="1" applyFont="1" applyFill="1" applyBorder="1" applyAlignment="1">
      <alignment vertical="center"/>
    </xf>
    <xf numFmtId="3" fontId="14" fillId="0" borderId="11" xfId="1" applyNumberFormat="1" applyFont="1" applyFill="1" applyBorder="1" applyAlignment="1">
      <alignment vertical="center"/>
    </xf>
    <xf numFmtId="3" fontId="14" fillId="0" borderId="2" xfId="1" applyNumberFormat="1" applyFont="1" applyFill="1" applyBorder="1" applyAlignment="1">
      <alignment vertical="center"/>
    </xf>
    <xf numFmtId="3" fontId="14" fillId="0" borderId="27" xfId="1" applyNumberFormat="1" applyFont="1" applyFill="1" applyBorder="1" applyAlignment="1">
      <alignment vertical="center"/>
    </xf>
    <xf numFmtId="0" fontId="11" fillId="0" borderId="17" xfId="12" applyFont="1" applyBorder="1"/>
    <xf numFmtId="0" fontId="11" fillId="0" borderId="18" xfId="12" applyFont="1" applyBorder="1" applyAlignment="1">
      <alignment horizontal="center" vertical="center"/>
    </xf>
    <xf numFmtId="3" fontId="11" fillId="0" borderId="19" xfId="12" applyNumberFormat="1" applyFont="1" applyBorder="1"/>
    <xf numFmtId="3" fontId="14" fillId="0" borderId="17" xfId="12" applyNumberFormat="1" applyFont="1" applyFill="1" applyBorder="1" applyAlignment="1">
      <alignment vertical="center"/>
    </xf>
    <xf numFmtId="0" fontId="11" fillId="0" borderId="0" xfId="12" applyFont="1" applyBorder="1"/>
    <xf numFmtId="3" fontId="13" fillId="0" borderId="0" xfId="12" applyNumberFormat="1" applyFont="1" applyFill="1" applyBorder="1" applyAlignment="1">
      <alignment vertical="center"/>
    </xf>
    <xf numFmtId="3" fontId="5" fillId="0" borderId="0" xfId="12" applyNumberFormat="1" applyFont="1" applyBorder="1"/>
    <xf numFmtId="0" fontId="11" fillId="0" borderId="26" xfId="12" applyFont="1" applyBorder="1" applyAlignment="1">
      <alignment horizontal="center" vertical="center" wrapText="1"/>
    </xf>
    <xf numFmtId="0" fontId="5" fillId="0" borderId="11" xfId="12" applyFont="1" applyBorder="1" applyAlignment="1">
      <alignment horizontal="right"/>
    </xf>
    <xf numFmtId="0" fontId="14" fillId="0" borderId="43" xfId="12" applyNumberFormat="1" applyFont="1" applyFill="1" applyBorder="1" applyAlignment="1">
      <alignment vertical="center"/>
    </xf>
    <xf numFmtId="0" fontId="11" fillId="30" borderId="1" xfId="16" applyFont="1" applyFill="1" applyBorder="1" applyAlignment="1">
      <alignment horizontal="center" vertical="center" wrapText="1"/>
    </xf>
    <xf numFmtId="3" fontId="5" fillId="30" borderId="1" xfId="16" applyNumberFormat="1" applyFont="1" applyFill="1" applyBorder="1" applyAlignment="1">
      <alignment horizontal="right" vertical="center" wrapText="1"/>
    </xf>
    <xf numFmtId="3" fontId="11" fillId="30" borderId="1" xfId="16" applyNumberFormat="1" applyFont="1" applyFill="1" applyBorder="1" applyAlignment="1">
      <alignment horizontal="right" vertical="center" wrapText="1"/>
    </xf>
    <xf numFmtId="3" fontId="5" fillId="0" borderId="64" xfId="16" applyNumberFormat="1" applyFont="1" applyBorder="1" applyAlignment="1">
      <alignment horizontal="right" vertical="top" wrapText="1"/>
    </xf>
    <xf numFmtId="0" fontId="5" fillId="0" borderId="1" xfId="16" applyFont="1" applyBorder="1" applyAlignment="1">
      <alignment horizontal="left" vertical="top" wrapText="1"/>
    </xf>
    <xf numFmtId="0" fontId="11" fillId="0" borderId="1" xfId="16" applyFont="1" applyBorder="1" applyAlignment="1">
      <alignment horizontal="left" vertical="top" wrapText="1"/>
    </xf>
    <xf numFmtId="0" fontId="5" fillId="0" borderId="0" xfId="12" applyFont="1"/>
    <xf numFmtId="0" fontId="8" fillId="0" borderId="0" xfId="12"/>
    <xf numFmtId="0" fontId="3" fillId="0" borderId="0" xfId="12" applyFont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28" xfId="12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1" fillId="0" borderId="0" xfId="16" applyFont="1"/>
    <xf numFmtId="3" fontId="5" fillId="0" borderId="0" xfId="16" applyNumberFormat="1" applyFont="1"/>
    <xf numFmtId="0" fontId="21" fillId="0" borderId="0" xfId="16" applyFont="1" applyAlignment="1">
      <alignment horizontal="right"/>
    </xf>
    <xf numFmtId="0" fontId="5" fillId="0" borderId="6" xfId="57" applyBorder="1" applyAlignment="1">
      <alignment horizontal="center" vertical="center"/>
    </xf>
    <xf numFmtId="3" fontId="5" fillId="0" borderId="1" xfId="56" applyNumberFormat="1" applyFont="1" applyBorder="1" applyAlignment="1">
      <alignment vertical="center"/>
    </xf>
    <xf numFmtId="3" fontId="5" fillId="0" borderId="6" xfId="56" applyNumberFormat="1" applyFont="1" applyBorder="1" applyAlignment="1">
      <alignment vertical="center"/>
    </xf>
    <xf numFmtId="0" fontId="5" fillId="0" borderId="42" xfId="56" applyFont="1" applyBorder="1" applyAlignment="1">
      <alignment vertical="center" wrapText="1"/>
    </xf>
    <xf numFmtId="0" fontId="5" fillId="0" borderId="1" xfId="57" applyBorder="1" applyAlignment="1">
      <alignment horizontal="center" vertical="center"/>
    </xf>
    <xf numFmtId="0" fontId="5" fillId="0" borderId="18" xfId="57" applyBorder="1" applyAlignment="1">
      <alignment horizontal="center" vertical="center"/>
    </xf>
    <xf numFmtId="3" fontId="5" fillId="0" borderId="18" xfId="56" applyNumberFormat="1" applyFont="1" applyBorder="1" applyAlignment="1">
      <alignment vertical="center"/>
    </xf>
    <xf numFmtId="3" fontId="11" fillId="0" borderId="17" xfId="12" applyNumberFormat="1" applyFont="1" applyBorder="1" applyAlignment="1">
      <alignment vertical="center"/>
    </xf>
    <xf numFmtId="0" fontId="18" fillId="0" borderId="56" xfId="12" applyFont="1" applyBorder="1" applyAlignment="1">
      <alignment horizontal="center" vertical="center" wrapText="1"/>
    </xf>
    <xf numFmtId="0" fontId="11" fillId="0" borderId="6" xfId="12" applyFont="1" applyBorder="1" applyAlignment="1">
      <alignment horizontal="center" vertical="center" wrapText="1"/>
    </xf>
    <xf numFmtId="0" fontId="18" fillId="0" borderId="6" xfId="12" applyFont="1" applyBorder="1" applyAlignment="1">
      <alignment horizontal="center" vertical="center" wrapText="1"/>
    </xf>
    <xf numFmtId="0" fontId="18" fillId="0" borderId="34" xfId="12" applyFont="1" applyBorder="1" applyAlignment="1">
      <alignment horizontal="center" vertical="center" wrapText="1"/>
    </xf>
    <xf numFmtId="0" fontId="5" fillId="0" borderId="12" xfId="12" applyFont="1" applyBorder="1"/>
    <xf numFmtId="0" fontId="5" fillId="0" borderId="15" xfId="12" applyFont="1" applyBorder="1" applyAlignment="1">
      <alignment horizontal="right"/>
    </xf>
    <xf numFmtId="0" fontId="8" fillId="0" borderId="0" xfId="12"/>
    <xf numFmtId="0" fontId="3" fillId="0" borderId="0" xfId="12" applyFont="1" applyAlignment="1">
      <alignment horizontal="center" vertical="center"/>
    </xf>
    <xf numFmtId="0" fontId="11" fillId="0" borderId="13" xfId="12" applyFont="1" applyBorder="1" applyAlignment="1">
      <alignment horizontal="center" vertical="center"/>
    </xf>
    <xf numFmtId="3" fontId="11" fillId="0" borderId="6" xfId="10" applyNumberFormat="1" applyFont="1" applyBorder="1" applyAlignment="1">
      <alignment vertical="center"/>
    </xf>
    <xf numFmtId="3" fontId="67" fillId="0" borderId="1" xfId="0" applyNumberFormat="1" applyFont="1" applyBorder="1" applyAlignment="1">
      <alignment horizontal="right" vertical="center"/>
    </xf>
    <xf numFmtId="3" fontId="5" fillId="0" borderId="6" xfId="10" applyNumberFormat="1" applyFont="1" applyBorder="1" applyAlignment="1">
      <alignment vertical="center"/>
    </xf>
    <xf numFmtId="3" fontId="5" fillId="0" borderId="34" xfId="10" applyNumberFormat="1" applyFont="1" applyBorder="1" applyAlignment="1">
      <alignment vertical="center"/>
    </xf>
    <xf numFmtId="0" fontId="5" fillId="0" borderId="68" xfId="12" applyFont="1" applyBorder="1" applyAlignment="1">
      <alignment horizontal="right"/>
    </xf>
    <xf numFmtId="0" fontId="8" fillId="0" borderId="68" xfId="12" applyBorder="1" applyAlignment="1">
      <alignment horizontal="right"/>
    </xf>
    <xf numFmtId="3" fontId="9" fillId="0" borderId="21" xfId="12" applyNumberFormat="1" applyFont="1" applyBorder="1" applyAlignment="1">
      <alignment horizontal="center" vertical="center"/>
    </xf>
    <xf numFmtId="3" fontId="9" fillId="0" borderId="22" xfId="12" applyNumberFormat="1" applyFont="1" applyBorder="1" applyAlignment="1">
      <alignment horizontal="center" vertical="center"/>
    </xf>
    <xf numFmtId="3" fontId="9" fillId="0" borderId="23" xfId="12" applyNumberFormat="1" applyFont="1" applyBorder="1" applyAlignment="1">
      <alignment horizontal="center" vertical="center"/>
    </xf>
    <xf numFmtId="3" fontId="9" fillId="0" borderId="39" xfId="12" applyNumberFormat="1" applyFont="1" applyBorder="1" applyAlignment="1">
      <alignment horizontal="center" vertical="center"/>
    </xf>
    <xf numFmtId="3" fontId="9" fillId="0" borderId="21" xfId="12" applyNumberFormat="1" applyFont="1" applyBorder="1" applyAlignment="1">
      <alignment horizontal="center" vertical="center" wrapText="1"/>
    </xf>
    <xf numFmtId="3" fontId="9" fillId="0" borderId="22" xfId="12" applyNumberFormat="1" applyFont="1" applyBorder="1" applyAlignment="1">
      <alignment horizontal="center" vertical="center" wrapText="1"/>
    </xf>
    <xf numFmtId="3" fontId="9" fillId="0" borderId="23" xfId="12" applyNumberFormat="1" applyFont="1" applyBorder="1" applyAlignment="1">
      <alignment horizontal="center" vertical="center" wrapText="1"/>
    </xf>
    <xf numFmtId="3" fontId="9" fillId="0" borderId="39" xfId="12" applyNumberFormat="1" applyFont="1" applyBorder="1" applyAlignment="1">
      <alignment horizontal="center" vertical="center" wrapText="1"/>
    </xf>
    <xf numFmtId="3" fontId="9" fillId="0" borderId="32" xfId="12" applyNumberFormat="1" applyFont="1" applyBorder="1" applyAlignment="1">
      <alignment horizontal="center" vertical="center" wrapText="1"/>
    </xf>
    <xf numFmtId="3" fontId="9" fillId="0" borderId="33" xfId="12" applyNumberFormat="1" applyFont="1" applyBorder="1" applyAlignment="1">
      <alignment horizontal="center" vertical="center" wrapText="1"/>
    </xf>
    <xf numFmtId="0" fontId="5" fillId="0" borderId="0" xfId="12" applyFont="1"/>
    <xf numFmtId="0" fontId="8" fillId="0" borderId="0" xfId="12"/>
    <xf numFmtId="0" fontId="5" fillId="0" borderId="0" xfId="12" applyFont="1" applyAlignment="1">
      <alignment horizontal="right" vertical="center"/>
    </xf>
    <xf numFmtId="0" fontId="9" fillId="0" borderId="12" xfId="12" applyFont="1" applyBorder="1" applyAlignment="1">
      <alignment horizontal="center" vertical="center"/>
    </xf>
    <xf numFmtId="0" fontId="9" fillId="0" borderId="13" xfId="12" applyFont="1" applyBorder="1" applyAlignment="1">
      <alignment horizontal="center" vertical="center"/>
    </xf>
    <xf numFmtId="0" fontId="9" fillId="0" borderId="14" xfId="12" applyFont="1" applyBorder="1" applyAlignment="1">
      <alignment horizontal="center" vertical="center"/>
    </xf>
    <xf numFmtId="0" fontId="9" fillId="0" borderId="15" xfId="12" applyFont="1" applyBorder="1" applyAlignment="1">
      <alignment horizontal="center" vertical="center"/>
    </xf>
    <xf numFmtId="0" fontId="9" fillId="0" borderId="37" xfId="12" applyFont="1" applyBorder="1" applyAlignment="1">
      <alignment horizontal="center" vertical="center"/>
    </xf>
    <xf numFmtId="0" fontId="3" fillId="0" borderId="0" xfId="12" applyFont="1" applyAlignment="1">
      <alignment horizontal="center" vertical="center" wrapText="1"/>
    </xf>
    <xf numFmtId="0" fontId="3" fillId="0" borderId="0" xfId="12" applyFont="1" applyAlignment="1">
      <alignment horizontal="center" vertical="center"/>
    </xf>
    <xf numFmtId="0" fontId="57" fillId="0" borderId="0" xfId="12" applyFont="1" applyAlignment="1">
      <alignment horizontal="center" vertical="center"/>
    </xf>
    <xf numFmtId="0" fontId="14" fillId="0" borderId="11" xfId="12" applyFont="1" applyBorder="1" applyAlignment="1">
      <alignment horizontal="center" vertical="center" wrapText="1"/>
    </xf>
    <xf numFmtId="0" fontId="14" fillId="0" borderId="35" xfId="12" applyFont="1" applyBorder="1" applyAlignment="1">
      <alignment horizontal="center" vertical="center" wrapText="1"/>
    </xf>
    <xf numFmtId="0" fontId="14" fillId="0" borderId="2" xfId="12" applyFont="1" applyBorder="1" applyAlignment="1">
      <alignment horizontal="center" vertical="center" wrapText="1"/>
    </xf>
    <xf numFmtId="0" fontId="11" fillId="0" borderId="11" xfId="12" applyFont="1" applyBorder="1" applyAlignment="1">
      <alignment horizontal="center" vertical="center" wrapText="1"/>
    </xf>
    <xf numFmtId="0" fontId="11" fillId="0" borderId="35" xfId="12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5" fillId="0" borderId="0" xfId="12" applyFont="1" applyAlignment="1">
      <alignment horizontal="right"/>
    </xf>
    <xf numFmtId="0" fontId="5" fillId="0" borderId="0" xfId="12" applyFont="1" applyBorder="1" applyAlignment="1">
      <alignment horizontal="right"/>
    </xf>
    <xf numFmtId="0" fontId="14" fillId="0" borderId="11" xfId="12" applyFont="1" applyBorder="1" applyAlignment="1">
      <alignment horizontal="center" vertical="center"/>
    </xf>
    <xf numFmtId="0" fontId="14" fillId="0" borderId="35" xfId="12" applyFont="1" applyBorder="1" applyAlignment="1">
      <alignment horizontal="center" vertical="center"/>
    </xf>
    <xf numFmtId="0" fontId="14" fillId="0" borderId="2" xfId="12" applyFont="1" applyBorder="1" applyAlignment="1">
      <alignment horizontal="center" vertical="center"/>
    </xf>
    <xf numFmtId="0" fontId="13" fillId="0" borderId="0" xfId="12" applyFont="1" applyAlignment="1">
      <alignment horizontal="right" vertical="center"/>
    </xf>
    <xf numFmtId="0" fontId="8" fillId="0" borderId="0" xfId="12" applyAlignment="1">
      <alignment horizontal="right"/>
    </xf>
    <xf numFmtId="0" fontId="60" fillId="0" borderId="0" xfId="12" applyFont="1" applyAlignment="1">
      <alignment horizontal="center" vertical="center"/>
    </xf>
    <xf numFmtId="0" fontId="66" fillId="0" borderId="0" xfId="12" applyFont="1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63" fillId="0" borderId="12" xfId="12" applyFont="1" applyBorder="1" applyAlignment="1">
      <alignment horizontal="center" vertical="center" wrapText="1"/>
    </xf>
    <xf numFmtId="0" fontId="63" fillId="0" borderId="13" xfId="12" applyFont="1" applyBorder="1" applyAlignment="1">
      <alignment horizontal="center" vertical="center" wrapText="1"/>
    </xf>
    <xf numFmtId="0" fontId="63" fillId="0" borderId="36" xfId="12" applyFont="1" applyBorder="1" applyAlignment="1">
      <alignment horizontal="center" vertical="center" wrapText="1"/>
    </xf>
    <xf numFmtId="0" fontId="63" fillId="0" borderId="37" xfId="12" applyFont="1" applyBorder="1" applyAlignment="1">
      <alignment horizontal="center" vertical="center" wrapText="1"/>
    </xf>
    <xf numFmtId="0" fontId="63" fillId="0" borderId="14" xfId="12" applyFont="1" applyBorder="1" applyAlignment="1">
      <alignment horizontal="center" vertical="center" wrapText="1"/>
    </xf>
    <xf numFmtId="0" fontId="63" fillId="0" borderId="15" xfId="12" applyFont="1" applyBorder="1" applyAlignment="1">
      <alignment horizontal="center" vertical="center" wrapText="1"/>
    </xf>
    <xf numFmtId="0" fontId="63" fillId="0" borderId="16" xfId="12" applyFont="1" applyBorder="1" applyAlignment="1">
      <alignment horizontal="center" vertical="center" wrapText="1"/>
    </xf>
    <xf numFmtId="0" fontId="63" fillId="0" borderId="37" xfId="12" applyFont="1" applyBorder="1" applyAlignment="1">
      <alignment horizontal="center" vertical="center"/>
    </xf>
    <xf numFmtId="0" fontId="63" fillId="0" borderId="13" xfId="12" applyFont="1" applyBorder="1" applyAlignment="1">
      <alignment horizontal="center" vertical="center"/>
    </xf>
    <xf numFmtId="0" fontId="63" fillId="0" borderId="36" xfId="12" applyFont="1" applyBorder="1" applyAlignment="1">
      <alignment horizontal="center" vertical="center"/>
    </xf>
    <xf numFmtId="0" fontId="11" fillId="0" borderId="37" xfId="12" applyFont="1" applyBorder="1" applyAlignment="1">
      <alignment horizontal="center" vertical="center"/>
    </xf>
    <xf numFmtId="0" fontId="11" fillId="0" borderId="13" xfId="12" applyFont="1" applyBorder="1" applyAlignment="1">
      <alignment horizontal="center" vertical="center"/>
    </xf>
    <xf numFmtId="0" fontId="11" fillId="0" borderId="36" xfId="12" applyFont="1" applyBorder="1" applyAlignment="1">
      <alignment horizontal="center" vertical="center"/>
    </xf>
    <xf numFmtId="0" fontId="11" fillId="0" borderId="0" xfId="12" applyFont="1" applyBorder="1" applyAlignment="1">
      <alignment horizontal="center" vertical="center" wrapText="1"/>
    </xf>
    <xf numFmtId="0" fontId="11" fillId="0" borderId="63" xfId="12" applyFont="1" applyBorder="1" applyAlignment="1">
      <alignment horizontal="center" vertical="center" wrapText="1"/>
    </xf>
    <xf numFmtId="0" fontId="11" fillId="0" borderId="4" xfId="12" applyFont="1" applyBorder="1" applyAlignment="1">
      <alignment horizontal="center" vertical="center" wrapText="1"/>
    </xf>
    <xf numFmtId="0" fontId="11" fillId="0" borderId="73" xfId="12" applyFont="1" applyBorder="1" applyAlignment="1">
      <alignment horizontal="center" vertical="center" wrapText="1"/>
    </xf>
    <xf numFmtId="0" fontId="11" fillId="0" borderId="28" xfId="12" applyFont="1" applyBorder="1" applyAlignment="1">
      <alignment horizontal="center" vertical="center" wrapText="1"/>
    </xf>
    <xf numFmtId="0" fontId="11" fillId="0" borderId="14" xfId="12" applyFont="1" applyBorder="1" applyAlignment="1">
      <alignment horizontal="center" vertical="center" wrapText="1"/>
    </xf>
    <xf numFmtId="0" fontId="11" fillId="0" borderId="15" xfId="12" applyFont="1" applyBorder="1" applyAlignment="1">
      <alignment horizontal="center" vertical="center" wrapText="1"/>
    </xf>
    <xf numFmtId="0" fontId="11" fillId="0" borderId="16" xfId="12" applyFont="1" applyBorder="1" applyAlignment="1">
      <alignment horizontal="center" vertical="center" wrapText="1"/>
    </xf>
    <xf numFmtId="0" fontId="11" fillId="0" borderId="12" xfId="12" applyFont="1" applyBorder="1" applyAlignment="1">
      <alignment horizontal="center" vertical="center" wrapText="1"/>
    </xf>
    <xf numFmtId="0" fontId="11" fillId="0" borderId="13" xfId="12" applyFont="1" applyBorder="1" applyAlignment="1">
      <alignment horizontal="center" vertical="center" wrapText="1"/>
    </xf>
    <xf numFmtId="0" fontId="11" fillId="0" borderId="36" xfId="12" applyFont="1" applyBorder="1" applyAlignment="1">
      <alignment horizontal="center" vertical="center" wrapText="1"/>
    </xf>
    <xf numFmtId="0" fontId="16" fillId="4" borderId="0" xfId="8" applyFont="1" applyFill="1" applyAlignment="1">
      <alignment horizontal="left" vertical="center"/>
    </xf>
    <xf numFmtId="0" fontId="52" fillId="0" borderId="0" xfId="8" applyFont="1" applyAlignment="1">
      <alignment horizontal="center"/>
    </xf>
    <xf numFmtId="0" fontId="15" fillId="0" borderId="0" xfId="7" applyFont="1" applyAlignment="1">
      <alignment horizontal="right" vertical="center"/>
    </xf>
    <xf numFmtId="0" fontId="6" fillId="0" borderId="0" xfId="11" applyFont="1" applyAlignment="1">
      <alignment horizontal="left" vertical="center"/>
    </xf>
    <xf numFmtId="0" fontId="23" fillId="0" borderId="0" xfId="11" applyFont="1" applyAlignment="1">
      <alignment horizontal="right" vertical="center"/>
    </xf>
    <xf numFmtId="0" fontId="25" fillId="0" borderId="0" xfId="11" applyFont="1" applyAlignment="1">
      <alignment horizontal="center" vertical="center"/>
    </xf>
    <xf numFmtId="0" fontId="6" fillId="0" borderId="46" xfId="11" applyFont="1" applyBorder="1" applyAlignment="1">
      <alignment horizontal="center" vertical="center"/>
    </xf>
    <xf numFmtId="0" fontId="6" fillId="0" borderId="47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 wrapText="1"/>
    </xf>
    <xf numFmtId="0" fontId="6" fillId="0" borderId="13" xfId="11" applyFont="1" applyBorder="1" applyAlignment="1">
      <alignment horizontal="center" vertical="center" wrapText="1"/>
    </xf>
    <xf numFmtId="0" fontId="6" fillId="0" borderId="36" xfId="11" applyFont="1" applyBorder="1" applyAlignment="1">
      <alignment horizontal="center" vertical="center" wrapText="1"/>
    </xf>
    <xf numFmtId="0" fontId="6" fillId="0" borderId="14" xfId="11" applyFont="1" applyBorder="1" applyAlignment="1">
      <alignment horizontal="center" vertical="center" wrapText="1"/>
    </xf>
    <xf numFmtId="0" fontId="6" fillId="0" borderId="15" xfId="11" applyFont="1" applyBorder="1" applyAlignment="1">
      <alignment horizontal="center" vertical="center" wrapText="1"/>
    </xf>
    <xf numFmtId="0" fontId="6" fillId="0" borderId="16" xfId="11" applyFont="1" applyBorder="1" applyAlignment="1">
      <alignment horizontal="center" vertical="center" wrapText="1"/>
    </xf>
    <xf numFmtId="0" fontId="6" fillId="0" borderId="25" xfId="11" applyFont="1" applyBorder="1" applyAlignment="1">
      <alignment horizontal="center" vertical="center" wrapText="1"/>
    </xf>
    <xf numFmtId="0" fontId="52" fillId="0" borderId="0" xfId="11" applyFont="1" applyAlignment="1">
      <alignment horizontal="center" vertical="center"/>
    </xf>
    <xf numFmtId="0" fontId="28" fillId="0" borderId="0" xfId="16" applyFont="1" applyAlignment="1">
      <alignment horizontal="left" vertical="center"/>
    </xf>
    <xf numFmtId="0" fontId="3" fillId="2" borderId="0" xfId="16" applyFont="1" applyFill="1" applyBorder="1" applyAlignment="1">
      <alignment horizontal="center" vertical="top" wrapText="1"/>
    </xf>
    <xf numFmtId="0" fontId="50" fillId="0" borderId="0" xfId="16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4" borderId="0" xfId="16" applyFont="1" applyFill="1" applyBorder="1" applyAlignment="1">
      <alignment horizontal="center" vertical="center" wrapText="1"/>
    </xf>
    <xf numFmtId="0" fontId="11" fillId="4" borderId="0" xfId="16" applyFont="1" applyFill="1" applyBorder="1" applyAlignment="1">
      <alignment vertical="center"/>
    </xf>
    <xf numFmtId="0" fontId="83" fillId="0" borderId="0" xfId="7" applyFont="1" applyAlignment="1">
      <alignment horizontal="right" vertical="center"/>
    </xf>
    <xf numFmtId="0" fontId="85" fillId="0" borderId="0" xfId="11" applyFont="1" applyBorder="1" applyAlignment="1">
      <alignment horizontal="center" wrapText="1"/>
    </xf>
    <xf numFmtId="0" fontId="86" fillId="0" borderId="0" xfId="11" applyFont="1" applyBorder="1" applyAlignment="1">
      <alignment horizontal="center" vertical="center" wrapText="1"/>
    </xf>
    <xf numFmtId="0" fontId="28" fillId="0" borderId="3" xfId="16" applyFont="1" applyBorder="1" applyAlignment="1">
      <alignment horizontal="right"/>
    </xf>
    <xf numFmtId="0" fontId="73" fillId="0" borderId="0" xfId="16" applyFont="1" applyAlignment="1">
      <alignment horizontal="center" vertical="center" wrapText="1"/>
    </xf>
    <xf numFmtId="0" fontId="74" fillId="0" borderId="0" xfId="16" applyFont="1" applyAlignment="1">
      <alignment horizontal="center"/>
    </xf>
    <xf numFmtId="0" fontId="75" fillId="4" borderId="10" xfId="16" applyFont="1" applyFill="1" applyBorder="1" applyAlignment="1">
      <alignment horizontal="center" vertical="center" wrapText="1"/>
    </xf>
    <xf numFmtId="0" fontId="75" fillId="4" borderId="9" xfId="16" applyFont="1" applyFill="1" applyBorder="1" applyAlignment="1">
      <alignment horizontal="center" vertical="center" wrapText="1"/>
    </xf>
    <xf numFmtId="0" fontId="75" fillId="4" borderId="4" xfId="16" applyFont="1" applyFill="1" applyBorder="1" applyAlignment="1">
      <alignment horizontal="center" vertical="center" wrapText="1"/>
    </xf>
    <xf numFmtId="0" fontId="75" fillId="4" borderId="8" xfId="16" applyFont="1" applyFill="1" applyBorder="1" applyAlignment="1">
      <alignment horizontal="center" vertical="center" wrapText="1"/>
    </xf>
    <xf numFmtId="0" fontId="75" fillId="4" borderId="0" xfId="16" applyFont="1" applyFill="1" applyAlignment="1">
      <alignment horizontal="center" vertical="top" wrapText="1"/>
    </xf>
    <xf numFmtId="0" fontId="72" fillId="4" borderId="0" xfId="16" applyFont="1" applyFill="1"/>
    <xf numFmtId="0" fontId="76" fillId="0" borderId="3" xfId="16" applyFont="1" applyBorder="1" applyAlignment="1">
      <alignment horizontal="right"/>
    </xf>
    <xf numFmtId="0" fontId="77" fillId="4" borderId="11" xfId="16" applyFont="1" applyFill="1" applyBorder="1" applyAlignment="1">
      <alignment horizontal="center" vertical="center" wrapText="1"/>
    </xf>
    <xf numFmtId="0" fontId="77" fillId="4" borderId="35" xfId="16" applyFont="1" applyFill="1" applyBorder="1" applyAlignment="1">
      <alignment horizontal="center" vertical="center" wrapText="1"/>
    </xf>
    <xf numFmtId="0" fontId="77" fillId="4" borderId="65" xfId="16" applyFont="1" applyFill="1" applyBorder="1" applyAlignment="1">
      <alignment horizontal="center" vertical="center" wrapText="1"/>
    </xf>
    <xf numFmtId="0" fontId="77" fillId="4" borderId="67" xfId="16" applyFont="1" applyFill="1" applyBorder="1" applyAlignment="1">
      <alignment horizontal="center" vertical="center" wrapText="1"/>
    </xf>
    <xf numFmtId="0" fontId="77" fillId="0" borderId="67" xfId="16" applyFont="1" applyBorder="1" applyAlignment="1">
      <alignment horizontal="center" vertical="center" wrapText="1"/>
    </xf>
    <xf numFmtId="0" fontId="77" fillId="0" borderId="35" xfId="16" applyFont="1" applyBorder="1" applyAlignment="1">
      <alignment horizontal="center" vertical="center" wrapText="1"/>
    </xf>
    <xf numFmtId="0" fontId="77" fillId="0" borderId="65" xfId="16" applyFont="1" applyBorder="1" applyAlignment="1">
      <alignment horizontal="center" vertical="center" wrapText="1"/>
    </xf>
    <xf numFmtId="0" fontId="3" fillId="0" borderId="67" xfId="16" applyFont="1" applyBorder="1" applyAlignment="1">
      <alignment horizontal="center" vertical="center" wrapText="1"/>
    </xf>
    <xf numFmtId="0" fontId="52" fillId="0" borderId="0" xfId="16" applyFont="1" applyAlignment="1">
      <alignment horizontal="center"/>
    </xf>
    <xf numFmtId="0" fontId="3" fillId="4" borderId="11" xfId="16" applyFont="1" applyFill="1" applyBorder="1" applyAlignment="1">
      <alignment horizontal="center" vertical="center" wrapText="1"/>
    </xf>
    <xf numFmtId="0" fontId="3" fillId="4" borderId="35" xfId="16" applyFont="1" applyFill="1" applyBorder="1" applyAlignment="1">
      <alignment horizontal="center" vertical="center" wrapText="1"/>
    </xf>
    <xf numFmtId="0" fontId="3" fillId="4" borderId="65" xfId="16" applyFont="1" applyFill="1" applyBorder="1" applyAlignment="1">
      <alignment horizontal="center" vertical="center" wrapText="1"/>
    </xf>
    <xf numFmtId="0" fontId="3" fillId="4" borderId="67" xfId="16" applyFont="1" applyFill="1" applyBorder="1" applyAlignment="1">
      <alignment horizontal="center" vertical="center" wrapText="1"/>
    </xf>
    <xf numFmtId="0" fontId="3" fillId="0" borderId="35" xfId="16" applyFont="1" applyBorder="1" applyAlignment="1">
      <alignment horizontal="center" vertical="center" wrapText="1"/>
    </xf>
    <xf numFmtId="0" fontId="3" fillId="0" borderId="65" xfId="16" applyFont="1" applyBorder="1" applyAlignment="1">
      <alignment horizontal="center" vertical="center" wrapText="1"/>
    </xf>
    <xf numFmtId="0" fontId="27" fillId="4" borderId="8" xfId="16" applyFill="1" applyBorder="1"/>
    <xf numFmtId="0" fontId="27" fillId="4" borderId="6" xfId="16" applyFill="1" applyBorder="1"/>
    <xf numFmtId="0" fontId="27" fillId="4" borderId="4" xfId="16" applyFill="1" applyBorder="1"/>
    <xf numFmtId="0" fontId="5" fillId="0" borderId="0" xfId="16" applyFont="1" applyAlignment="1">
      <alignment horizontal="right"/>
    </xf>
    <xf numFmtId="3" fontId="11" fillId="27" borderId="39" xfId="56" applyNumberFormat="1" applyFont="1" applyFill="1" applyBorder="1" applyAlignment="1">
      <alignment horizontal="center" vertical="center"/>
    </xf>
    <xf numFmtId="3" fontId="11" fillId="27" borderId="48" xfId="56" applyNumberFormat="1" applyFont="1" applyFill="1" applyBorder="1" applyAlignment="1">
      <alignment horizontal="center" vertical="center"/>
    </xf>
    <xf numFmtId="3" fontId="11" fillId="0" borderId="0" xfId="56" applyNumberFormat="1" applyFont="1" applyAlignment="1">
      <alignment horizontal="center" vertical="center" wrapText="1"/>
    </xf>
    <xf numFmtId="0" fontId="11" fillId="0" borderId="0" xfId="56" applyFont="1" applyAlignment="1">
      <alignment horizontal="center" vertical="center" wrapText="1"/>
    </xf>
    <xf numFmtId="0" fontId="11" fillId="27" borderId="32" xfId="57" applyFont="1" applyFill="1" applyBorder="1" applyAlignment="1">
      <alignment horizontal="center" vertical="center"/>
    </xf>
    <xf numFmtId="0" fontId="11" fillId="27" borderId="48" xfId="57" applyFont="1" applyFill="1" applyBorder="1" applyAlignment="1">
      <alignment horizontal="center" vertical="center"/>
    </xf>
    <xf numFmtId="0" fontId="11" fillId="0" borderId="0" xfId="56" applyFont="1" applyAlignment="1">
      <alignment horizontal="center" wrapText="1"/>
    </xf>
    <xf numFmtId="3" fontId="11" fillId="27" borderId="22" xfId="56" applyNumberFormat="1" applyFont="1" applyFill="1" applyBorder="1" applyAlignment="1">
      <alignment horizontal="center" vertical="center"/>
    </xf>
    <xf numFmtId="3" fontId="11" fillId="27" borderId="24" xfId="56" applyNumberFormat="1" applyFont="1" applyFill="1" applyBorder="1" applyAlignment="1">
      <alignment horizontal="center" vertical="center"/>
    </xf>
    <xf numFmtId="3" fontId="5" fillId="0" borderId="43" xfId="57" applyNumberFormat="1" applyFont="1" applyFill="1" applyBorder="1" applyAlignment="1">
      <alignment horizontal="center" vertical="center"/>
    </xf>
    <xf numFmtId="3" fontId="5" fillId="0" borderId="58" xfId="57" applyNumberFormat="1" applyFont="1" applyFill="1" applyBorder="1" applyAlignment="1">
      <alignment horizontal="center" vertical="center"/>
    </xf>
    <xf numFmtId="3" fontId="5" fillId="0" borderId="37" xfId="57" applyNumberFormat="1" applyFont="1" applyFill="1" applyBorder="1" applyAlignment="1">
      <alignment horizontal="center" vertical="center"/>
    </xf>
    <xf numFmtId="3" fontId="5" fillId="0" borderId="36" xfId="57" applyNumberFormat="1" applyFont="1" applyFill="1" applyBorder="1" applyAlignment="1">
      <alignment horizontal="center" vertical="center"/>
    </xf>
    <xf numFmtId="3" fontId="5" fillId="0" borderId="11" xfId="57" applyNumberFormat="1" applyFont="1" applyFill="1" applyBorder="1" applyAlignment="1">
      <alignment horizontal="center" vertical="center"/>
    </xf>
    <xf numFmtId="3" fontId="5" fillId="0" borderId="56" xfId="57" applyNumberFormat="1" applyFont="1" applyFill="1" applyBorder="1" applyAlignment="1">
      <alignment horizontal="center" vertical="center"/>
    </xf>
    <xf numFmtId="3" fontId="11" fillId="27" borderId="22" xfId="57" applyNumberFormat="1" applyFont="1" applyFill="1" applyBorder="1" applyAlignment="1">
      <alignment horizontal="center" vertical="center" wrapText="1"/>
    </xf>
    <xf numFmtId="3" fontId="11" fillId="27" borderId="24" xfId="57" applyNumberFormat="1" applyFont="1" applyFill="1" applyBorder="1" applyAlignment="1">
      <alignment horizontal="center" vertical="center" wrapText="1"/>
    </xf>
    <xf numFmtId="0" fontId="6" fillId="0" borderId="0" xfId="8" applyFont="1" applyAlignment="1">
      <alignment horizontal="left" vertical="center"/>
    </xf>
    <xf numFmtId="49" fontId="3" fillId="0" borderId="0" xfId="8" applyNumberFormat="1" applyFont="1" applyFill="1" applyAlignment="1">
      <alignment horizontal="center" vertical="center" wrapText="1"/>
    </xf>
    <xf numFmtId="49" fontId="11" fillId="0" borderId="0" xfId="8" applyNumberFormat="1" applyFont="1" applyFill="1" applyAlignment="1">
      <alignment horizontal="center" vertical="center" wrapText="1"/>
    </xf>
    <xf numFmtId="0" fontId="16" fillId="0" borderId="0" xfId="53" applyFont="1" applyAlignment="1">
      <alignment horizontal="left" vertical="center"/>
    </xf>
    <xf numFmtId="0" fontId="17" fillId="0" borderId="0" xfId="53" applyFont="1" applyAlignment="1">
      <alignment horizontal="left" vertical="center"/>
    </xf>
    <xf numFmtId="3" fontId="25" fillId="0" borderId="0" xfId="64" applyNumberFormat="1" applyFont="1" applyAlignment="1">
      <alignment horizontal="center"/>
    </xf>
    <xf numFmtId="0" fontId="25" fillId="0" borderId="7" xfId="64" applyFont="1" applyBorder="1" applyAlignment="1">
      <alignment horizontal="center" vertical="center"/>
    </xf>
    <xf numFmtId="0" fontId="25" fillId="0" borderId="6" xfId="64" applyFont="1" applyBorder="1" applyAlignment="1">
      <alignment horizontal="center" vertical="center"/>
    </xf>
    <xf numFmtId="0" fontId="25" fillId="0" borderId="1" xfId="64" applyFont="1" applyBorder="1" applyAlignment="1">
      <alignment horizontal="center"/>
    </xf>
    <xf numFmtId="0" fontId="25" fillId="0" borderId="69" xfId="64" applyFont="1" applyBorder="1" applyAlignment="1">
      <alignment horizontal="center"/>
    </xf>
    <xf numFmtId="0" fontId="25" fillId="0" borderId="9" xfId="64" applyFont="1" applyBorder="1" applyAlignment="1">
      <alignment horizontal="center" vertical="center"/>
    </xf>
    <xf numFmtId="0" fontId="25" fillId="0" borderId="8" xfId="64" applyFont="1" applyBorder="1" applyAlignment="1">
      <alignment horizontal="center" vertical="center"/>
    </xf>
    <xf numFmtId="0" fontId="3" fillId="0" borderId="0" xfId="53" applyFont="1" applyAlignment="1">
      <alignment horizontal="center"/>
    </xf>
  </cellXfs>
  <cellStyles count="65">
    <cellStyle name="20% - Accent1" xfId="17" xr:uid="{00000000-0005-0000-0000-000000000000}"/>
    <cellStyle name="20% - Accent2" xfId="18" xr:uid="{00000000-0005-0000-0000-000001000000}"/>
    <cellStyle name="20% - Accent3" xfId="19" xr:uid="{00000000-0005-0000-0000-000002000000}"/>
    <cellStyle name="20% - Accent4" xfId="20" xr:uid="{00000000-0005-0000-0000-000003000000}"/>
    <cellStyle name="20% - Accent5" xfId="21" xr:uid="{00000000-0005-0000-0000-000004000000}"/>
    <cellStyle name="20% - Accent6" xfId="22" xr:uid="{00000000-0005-0000-0000-000005000000}"/>
    <cellStyle name="40% - Accent1" xfId="23" xr:uid="{00000000-0005-0000-0000-000006000000}"/>
    <cellStyle name="40% - Accent2" xfId="24" xr:uid="{00000000-0005-0000-0000-000007000000}"/>
    <cellStyle name="40% - Accent3" xfId="25" xr:uid="{00000000-0005-0000-0000-000008000000}"/>
    <cellStyle name="40% - Accent4" xfId="26" xr:uid="{00000000-0005-0000-0000-000009000000}"/>
    <cellStyle name="40% - Accent5" xfId="27" xr:uid="{00000000-0005-0000-0000-00000A000000}"/>
    <cellStyle name="40% - Accent6" xfId="28" xr:uid="{00000000-0005-0000-0000-00000B000000}"/>
    <cellStyle name="60% - Accent1" xfId="29" xr:uid="{00000000-0005-0000-0000-00000C000000}"/>
    <cellStyle name="60% - Accent2" xfId="30" xr:uid="{00000000-0005-0000-0000-00000D000000}"/>
    <cellStyle name="60% - Accent3" xfId="31" xr:uid="{00000000-0005-0000-0000-00000E000000}"/>
    <cellStyle name="60% - Accent4" xfId="32" xr:uid="{00000000-0005-0000-0000-00000F000000}"/>
    <cellStyle name="60% - Accent5" xfId="33" xr:uid="{00000000-0005-0000-0000-000010000000}"/>
    <cellStyle name="60% - Accent6" xfId="34" xr:uid="{00000000-0005-0000-0000-000011000000}"/>
    <cellStyle name="Accent1" xfId="35" xr:uid="{00000000-0005-0000-0000-000012000000}"/>
    <cellStyle name="Accent2" xfId="36" xr:uid="{00000000-0005-0000-0000-000013000000}"/>
    <cellStyle name="Accent3" xfId="37" xr:uid="{00000000-0005-0000-0000-000014000000}"/>
    <cellStyle name="Accent4" xfId="38" xr:uid="{00000000-0005-0000-0000-000015000000}"/>
    <cellStyle name="Accent5" xfId="39" xr:uid="{00000000-0005-0000-0000-000016000000}"/>
    <cellStyle name="Accent6" xfId="40" xr:uid="{00000000-0005-0000-0000-000017000000}"/>
    <cellStyle name="Bad" xfId="41" xr:uid="{00000000-0005-0000-0000-000018000000}"/>
    <cellStyle name="Calculation" xfId="42" xr:uid="{00000000-0005-0000-0000-000019000000}"/>
    <cellStyle name="Check Cell" xfId="43" xr:uid="{00000000-0005-0000-0000-00001A000000}"/>
    <cellStyle name="Cím 2" xfId="2" xr:uid="{00000000-0005-0000-0000-00001B000000}"/>
    <cellStyle name="Címsor 1 2" xfId="3" xr:uid="{00000000-0005-0000-0000-00001C000000}"/>
    <cellStyle name="Címsor 2 2" xfId="4" xr:uid="{00000000-0005-0000-0000-00001D000000}"/>
    <cellStyle name="Explanatory Text" xfId="44" xr:uid="{00000000-0005-0000-0000-00001E000000}"/>
    <cellStyle name="Ezres" xfId="1" builtinId="3"/>
    <cellStyle name="Ezres 2" xfId="5" xr:uid="{00000000-0005-0000-0000-000020000000}"/>
    <cellStyle name="Ezres 3" xfId="6" xr:uid="{00000000-0005-0000-0000-000021000000}"/>
    <cellStyle name="Good" xfId="45" xr:uid="{00000000-0005-0000-0000-000022000000}"/>
    <cellStyle name="Heading 1" xfId="46" xr:uid="{00000000-0005-0000-0000-000023000000}"/>
    <cellStyle name="Heading 2" xfId="47" xr:uid="{00000000-0005-0000-0000-000024000000}"/>
    <cellStyle name="Heading 3" xfId="48" xr:uid="{00000000-0005-0000-0000-000025000000}"/>
    <cellStyle name="Heading 4" xfId="49" xr:uid="{00000000-0005-0000-0000-000026000000}"/>
    <cellStyle name="Input" xfId="50" xr:uid="{00000000-0005-0000-0000-000027000000}"/>
    <cellStyle name="Linked Cell" xfId="51" xr:uid="{00000000-0005-0000-0000-000028000000}"/>
    <cellStyle name="Neutral" xfId="52" xr:uid="{00000000-0005-0000-0000-000029000000}"/>
    <cellStyle name="Normál" xfId="0" builtinId="0"/>
    <cellStyle name="Normál 2" xfId="7" xr:uid="{00000000-0005-0000-0000-00002B000000}"/>
    <cellStyle name="Normál 3" xfId="8" xr:uid="{00000000-0005-0000-0000-00002C000000}"/>
    <cellStyle name="Normál 3 2" xfId="53" xr:uid="{00000000-0005-0000-0000-00002D000000}"/>
    <cellStyle name="Normál 3 2 2" xfId="54" xr:uid="{00000000-0005-0000-0000-00002E000000}"/>
    <cellStyle name="Normál 4" xfId="9" xr:uid="{00000000-0005-0000-0000-00002F000000}"/>
    <cellStyle name="Normál 5" xfId="10" xr:uid="{00000000-0005-0000-0000-000030000000}"/>
    <cellStyle name="Normál 6" xfId="11" xr:uid="{00000000-0005-0000-0000-000031000000}"/>
    <cellStyle name="Normál 6 2" xfId="55" xr:uid="{00000000-0005-0000-0000-000032000000}"/>
    <cellStyle name="Normál 7" xfId="12" xr:uid="{00000000-0005-0000-0000-000033000000}"/>
    <cellStyle name="Normál 7 2" xfId="63" xr:uid="{00000000-0005-0000-0000-000034000000}"/>
    <cellStyle name="Normál 7 3" xfId="64" xr:uid="{00000000-0005-0000-0000-000035000000}"/>
    <cellStyle name="Normál 8" xfId="16" xr:uid="{00000000-0005-0000-0000-000036000000}"/>
    <cellStyle name="Normal_KARSZJ3" xfId="13" xr:uid="{00000000-0005-0000-0000-000037000000}"/>
    <cellStyle name="Normál_Vagyonkimutatás (2)" xfId="56" xr:uid="{00000000-0005-0000-0000-000039000000}"/>
    <cellStyle name="Normál_vagyonkimutatás_Vagyonkimutatás (2)" xfId="57" xr:uid="{00000000-0005-0000-0000-00003A000000}"/>
    <cellStyle name="Note" xfId="58" xr:uid="{00000000-0005-0000-0000-00003B000000}"/>
    <cellStyle name="Output" xfId="59" xr:uid="{00000000-0005-0000-0000-00003C000000}"/>
    <cellStyle name="Pénznem 2" xfId="14" xr:uid="{00000000-0005-0000-0000-00003D000000}"/>
    <cellStyle name="Százalék 2" xfId="15" xr:uid="{00000000-0005-0000-0000-00003E000000}"/>
    <cellStyle name="Title" xfId="60" xr:uid="{00000000-0005-0000-0000-00003F000000}"/>
    <cellStyle name="Total" xfId="61" xr:uid="{00000000-0005-0000-0000-000040000000}"/>
    <cellStyle name="Warning Text" xfId="62" xr:uid="{00000000-0005-0000-0000-000041000000}"/>
  </cellStyles>
  <dxfs count="0"/>
  <tableStyles count="0" defaultTableStyle="TableStyleMedium9" defaultPivotStyle="PivotStyleLight16"/>
  <colors>
    <mruColors>
      <color rgb="FFFFFFFF"/>
      <color rgb="FFCCFF99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13607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991350" y="3486150"/>
          <a:ext cx="0" cy="136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hu-HU"/>
        </a:p>
      </xdr:txBody>
    </xdr:sp>
    <xdr:clientData/>
  </xdr:twoCellAnchor>
  <xdr:twoCellAnchor>
    <xdr:from>
      <xdr:col>4</xdr:col>
      <xdr:colOff>1360</xdr:colOff>
      <xdr:row>20</xdr:row>
      <xdr:rowOff>0</xdr:rowOff>
    </xdr:from>
    <xdr:to>
      <xdr:col>4</xdr:col>
      <xdr:colOff>1360</xdr:colOff>
      <xdr:row>20</xdr:row>
      <xdr:rowOff>1360</xdr:rowOff>
    </xdr:to>
    <xdr:sp macro="" textlink="">
      <xdr:nvSpPr>
        <xdr:cNvPr id="3" name="Jobb oldali kapcsos zárójel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992710" y="3810000"/>
          <a:ext cx="0" cy="13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hu-H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&#233;nz&#252;gy\Konyve12\Edina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K29"/>
  <sheetViews>
    <sheetView workbookViewId="0">
      <selection sqref="A1:B1"/>
    </sheetView>
  </sheetViews>
  <sheetFormatPr defaultColWidth="9.140625" defaultRowHeight="12.75"/>
  <cols>
    <col min="1" max="1" width="58.140625" style="1" customWidth="1"/>
    <col min="2" max="2" width="5.42578125" style="1" customWidth="1"/>
    <col min="3" max="5" width="14.5703125" style="1" customWidth="1"/>
    <col min="6" max="6" width="57.85546875" style="1" customWidth="1"/>
    <col min="7" max="7" width="5.85546875" style="1" customWidth="1"/>
    <col min="8" max="8" width="14.5703125" style="46" customWidth="1"/>
    <col min="9" max="10" width="14.5703125" style="2" customWidth="1"/>
    <col min="11" max="16384" width="9.140625" style="2"/>
  </cols>
  <sheetData>
    <row r="1" spans="1:10">
      <c r="A1" s="696" t="s">
        <v>1199</v>
      </c>
      <c r="B1" s="697"/>
      <c r="F1" s="698"/>
      <c r="G1" s="698"/>
      <c r="H1" s="698"/>
    </row>
    <row r="2" spans="1:10" ht="23.25" customHeight="1">
      <c r="A2" s="704" t="s">
        <v>1076</v>
      </c>
      <c r="B2" s="704"/>
      <c r="C2" s="704"/>
      <c r="D2" s="704"/>
      <c r="E2" s="704"/>
      <c r="F2" s="704"/>
      <c r="G2" s="704"/>
      <c r="H2" s="704"/>
      <c r="I2" s="704"/>
      <c r="J2" s="704"/>
    </row>
    <row r="3" spans="1:10" ht="21.75" customHeight="1">
      <c r="A3" s="705" t="s">
        <v>1145</v>
      </c>
      <c r="B3" s="705"/>
      <c r="C3" s="705"/>
      <c r="D3" s="705"/>
      <c r="E3" s="705"/>
      <c r="F3" s="705"/>
      <c r="G3" s="705"/>
      <c r="H3" s="705"/>
      <c r="I3" s="705"/>
      <c r="J3" s="705"/>
    </row>
    <row r="4" spans="1:10" ht="13.5" thickBot="1">
      <c r="F4" s="199"/>
      <c r="G4" s="199"/>
      <c r="H4" s="199"/>
      <c r="I4" s="684" t="s">
        <v>1010</v>
      </c>
      <c r="J4" s="685"/>
    </row>
    <row r="5" spans="1:10" s="3" customFormat="1" ht="15">
      <c r="A5" s="699" t="s">
        <v>3</v>
      </c>
      <c r="B5" s="700"/>
      <c r="C5" s="700"/>
      <c r="D5" s="99"/>
      <c r="E5" s="121"/>
      <c r="F5" s="701" t="s">
        <v>4</v>
      </c>
      <c r="G5" s="702"/>
      <c r="H5" s="703"/>
      <c r="I5" s="158"/>
      <c r="J5" s="113"/>
    </row>
    <row r="6" spans="1:10" ht="34.5" thickBot="1">
      <c r="A6" s="4" t="s">
        <v>1</v>
      </c>
      <c r="B6" s="5" t="s">
        <v>5</v>
      </c>
      <c r="C6" s="6" t="s">
        <v>1146</v>
      </c>
      <c r="D6" s="6" t="s">
        <v>1147</v>
      </c>
      <c r="E6" s="6" t="s">
        <v>1148</v>
      </c>
      <c r="F6" s="4" t="s">
        <v>1</v>
      </c>
      <c r="G6" s="5" t="s">
        <v>5</v>
      </c>
      <c r="H6" s="6" t="s">
        <v>1146</v>
      </c>
      <c r="I6" s="6" t="s">
        <v>1147</v>
      </c>
      <c r="J6" s="568" t="s">
        <v>1148</v>
      </c>
    </row>
    <row r="7" spans="1:10" s="3" customFormat="1" ht="18" customHeight="1" thickBot="1">
      <c r="A7" s="686" t="s">
        <v>6</v>
      </c>
      <c r="B7" s="687"/>
      <c r="C7" s="688"/>
      <c r="D7" s="688"/>
      <c r="E7" s="688"/>
      <c r="F7" s="688"/>
      <c r="G7" s="688"/>
      <c r="H7" s="689"/>
      <c r="I7" s="159"/>
      <c r="J7" s="114"/>
    </row>
    <row r="8" spans="1:10">
      <c r="A8" s="7" t="s">
        <v>7</v>
      </c>
      <c r="B8" s="8" t="s">
        <v>8</v>
      </c>
      <c r="C8" s="9">
        <f>'2.mell.Bevétel'!C22</f>
        <v>200213038</v>
      </c>
      <c r="D8" s="9">
        <f>'2.mell.Bevétel'!D22</f>
        <v>224050659</v>
      </c>
      <c r="E8" s="9">
        <f>'2.mell.Bevétel'!E22</f>
        <v>210823583</v>
      </c>
      <c r="F8" s="7" t="s">
        <v>9</v>
      </c>
      <c r="G8" s="10" t="s">
        <v>10</v>
      </c>
      <c r="H8" s="104">
        <f>'3.mell.Kiadás '!C12</f>
        <v>148239696</v>
      </c>
      <c r="I8" s="160">
        <f>'3.mell.Kiadás '!D12</f>
        <v>153017724</v>
      </c>
      <c r="J8" s="118">
        <f>'3.mell.Kiadás '!E12</f>
        <v>148255482</v>
      </c>
    </row>
    <row r="9" spans="1:10">
      <c r="A9" s="11" t="s">
        <v>11</v>
      </c>
      <c r="B9" s="12" t="s">
        <v>12</v>
      </c>
      <c r="C9" s="13">
        <f>'2.mell.Bevétel'!C42</f>
        <v>99500000</v>
      </c>
      <c r="D9" s="13">
        <f>'2.mell.Bevétel'!D42</f>
        <v>110956017</v>
      </c>
      <c r="E9" s="13">
        <f>'2.mell.Bevétel'!E42</f>
        <v>88038296</v>
      </c>
      <c r="F9" s="11" t="s">
        <v>13</v>
      </c>
      <c r="G9" s="14" t="s">
        <v>2</v>
      </c>
      <c r="H9" s="105">
        <f>'3.mell.Kiadás '!C13</f>
        <v>26255836</v>
      </c>
      <c r="I9" s="94">
        <f>'3.mell.Kiadás '!D13</f>
        <v>25058466</v>
      </c>
      <c r="J9" s="117">
        <f>'3.mell.Kiadás '!E13</f>
        <v>22716901</v>
      </c>
    </row>
    <row r="10" spans="1:10">
      <c r="A10" s="11" t="s">
        <v>14</v>
      </c>
      <c r="B10" s="12" t="s">
        <v>15</v>
      </c>
      <c r="C10" s="13">
        <f>'2.mell.Bevétel'!C54</f>
        <v>13881150</v>
      </c>
      <c r="D10" s="13">
        <f>'2.mell.Bevétel'!D54</f>
        <v>19415339</v>
      </c>
      <c r="E10" s="13">
        <f>'2.mell.Bevétel'!E54</f>
        <v>18066246</v>
      </c>
      <c r="F10" s="15" t="s">
        <v>16</v>
      </c>
      <c r="G10" s="14" t="s">
        <v>17</v>
      </c>
      <c r="H10" s="105">
        <f>'3.mell.Kiadás '!C19</f>
        <v>104543400</v>
      </c>
      <c r="I10" s="94">
        <f>'3.mell.Kiadás '!D19</f>
        <v>187364927</v>
      </c>
      <c r="J10" s="117">
        <f>'3.mell.Kiadás '!E19</f>
        <v>174967825</v>
      </c>
    </row>
    <row r="11" spans="1:10">
      <c r="A11" s="16" t="s">
        <v>18</v>
      </c>
      <c r="B11" s="12" t="s">
        <v>19</v>
      </c>
      <c r="C11" s="13">
        <f>'2.mell.Bevétel'!C66</f>
        <v>0</v>
      </c>
      <c r="D11" s="13">
        <f>'2.mell.Bevétel'!D66</f>
        <v>82400</v>
      </c>
      <c r="E11" s="13">
        <f>'2.mell.Bevétel'!E66</f>
        <v>82400</v>
      </c>
      <c r="F11" s="11" t="s">
        <v>20</v>
      </c>
      <c r="G11" s="14" t="s">
        <v>21</v>
      </c>
      <c r="H11" s="105">
        <f>'3.mell.Kiadás '!C20</f>
        <v>2697000</v>
      </c>
      <c r="I11" s="94">
        <f>'3.mell.Kiadás '!D20</f>
        <v>3297000</v>
      </c>
      <c r="J11" s="117">
        <f>'3.mell.Kiadás '!E20</f>
        <v>2982130</v>
      </c>
    </row>
    <row r="12" spans="1:10" ht="13.5" thickBot="1">
      <c r="A12" s="17"/>
      <c r="B12" s="18"/>
      <c r="C12" s="19"/>
      <c r="D12" s="19"/>
      <c r="E12" s="19"/>
      <c r="F12" s="16" t="s">
        <v>23</v>
      </c>
      <c r="G12" s="20" t="s">
        <v>24</v>
      </c>
      <c r="H12" s="106">
        <f>'3.mell.Kiadás '!C35</f>
        <v>58077832</v>
      </c>
      <c r="I12" s="161">
        <f>'3.mell.Kiadás '!D35</f>
        <v>71783459</v>
      </c>
      <c r="J12" s="188">
        <f>'3.mell.Kiadás '!E35</f>
        <v>23889774</v>
      </c>
    </row>
    <row r="13" spans="1:10" s="24" customFormat="1" ht="12.75" customHeight="1" thickBot="1">
      <c r="A13" s="21" t="s">
        <v>25</v>
      </c>
      <c r="B13" s="22"/>
      <c r="C13" s="23">
        <f>SUM(C8:C12)</f>
        <v>313594188</v>
      </c>
      <c r="D13" s="23">
        <f>SUM(D8:D12)</f>
        <v>354504415</v>
      </c>
      <c r="E13" s="23">
        <f>SUM(E8:E12)</f>
        <v>317010525</v>
      </c>
      <c r="F13" s="21" t="s">
        <v>26</v>
      </c>
      <c r="G13" s="23"/>
      <c r="H13" s="107">
        <f>SUM(H8:H12)</f>
        <v>339813764</v>
      </c>
      <c r="I13" s="107">
        <f>SUM(I8:I12)</f>
        <v>440521576</v>
      </c>
      <c r="J13" s="165">
        <f>SUM(J8:J12)</f>
        <v>372812112</v>
      </c>
    </row>
    <row r="14" spans="1:10" s="3" customFormat="1" ht="18" customHeight="1" thickBot="1">
      <c r="A14" s="690" t="s">
        <v>27</v>
      </c>
      <c r="B14" s="691"/>
      <c r="C14" s="692"/>
      <c r="D14" s="692"/>
      <c r="E14" s="692"/>
      <c r="F14" s="692"/>
      <c r="G14" s="692"/>
      <c r="H14" s="693"/>
      <c r="I14" s="162"/>
      <c r="J14" s="114"/>
    </row>
    <row r="15" spans="1:10">
      <c r="A15" s="7" t="s">
        <v>28</v>
      </c>
      <c r="B15" s="8" t="s">
        <v>29</v>
      </c>
      <c r="C15" s="9">
        <f>'2.mell.Bevétel'!C28</f>
        <v>14739923</v>
      </c>
      <c r="D15" s="9">
        <f>'2.mell.Bevétel'!D28</f>
        <v>112133876</v>
      </c>
      <c r="E15" s="9">
        <f>'2.mell.Bevétel'!E28</f>
        <v>112133876</v>
      </c>
      <c r="F15" s="25" t="s">
        <v>30</v>
      </c>
      <c r="G15" s="26" t="s">
        <v>31</v>
      </c>
      <c r="H15" s="108">
        <f>'3.mell.Kiadás '!C43</f>
        <v>300511987</v>
      </c>
      <c r="I15" s="163">
        <f>'3.mell.Kiadás '!D43</f>
        <v>324418343</v>
      </c>
      <c r="J15" s="118">
        <f>'3.mell.Kiadás '!E43</f>
        <v>233610952</v>
      </c>
    </row>
    <row r="16" spans="1:10">
      <c r="A16" s="27" t="s">
        <v>32</v>
      </c>
      <c r="B16" s="12" t="s">
        <v>33</v>
      </c>
      <c r="C16" s="13">
        <f>SUM('2.mell.Bevétel'!C60)</f>
        <v>0</v>
      </c>
      <c r="D16" s="13">
        <f>SUM('2.mell.Bevétel'!D60)</f>
        <v>0</v>
      </c>
      <c r="E16" s="13">
        <f>SUM('2.mell.Bevétel'!E60)</f>
        <v>0</v>
      </c>
      <c r="F16" s="28" t="s">
        <v>34</v>
      </c>
      <c r="G16" s="29" t="s">
        <v>35</v>
      </c>
      <c r="H16" s="94">
        <f>'3.mell.Kiadás '!F48</f>
        <v>41349709</v>
      </c>
      <c r="I16" s="94">
        <f>'3.mell.Kiadás '!G48</f>
        <v>59019588</v>
      </c>
      <c r="J16" s="117">
        <f>'3.mell.Kiadás '!H48</f>
        <v>59002997</v>
      </c>
    </row>
    <row r="17" spans="1:11" ht="15" customHeight="1" thickBot="1">
      <c r="A17" s="30" t="s">
        <v>50</v>
      </c>
      <c r="B17" s="31" t="s">
        <v>36</v>
      </c>
      <c r="C17" s="32">
        <f>'2.mell.Bevétel'!C72</f>
        <v>24065004</v>
      </c>
      <c r="D17" s="32">
        <f>'2.mell.Bevétel'!D72</f>
        <v>25031004</v>
      </c>
      <c r="E17" s="32">
        <f>'2.mell.Bevétel'!E72</f>
        <v>15300136</v>
      </c>
      <c r="F17" s="30" t="s">
        <v>37</v>
      </c>
      <c r="G17" s="33" t="s">
        <v>38</v>
      </c>
      <c r="H17" s="109">
        <f>'3.mell.Kiadás '!C56</f>
        <v>29823655</v>
      </c>
      <c r="I17" s="161">
        <f>'3.mell.Kiadás '!D56</f>
        <v>30223655</v>
      </c>
      <c r="J17" s="188">
        <f>'3.mell.Kiadás '!E56</f>
        <v>29823655</v>
      </c>
    </row>
    <row r="18" spans="1:11" ht="12.75" customHeight="1" thickBot="1">
      <c r="A18" s="21" t="s">
        <v>39</v>
      </c>
      <c r="B18" s="22"/>
      <c r="C18" s="23">
        <f>SUM(C15:C17)</f>
        <v>38804927</v>
      </c>
      <c r="D18" s="23">
        <f>SUM(D15:D17)</f>
        <v>137164880</v>
      </c>
      <c r="E18" s="23">
        <f>SUM(E15:E17)</f>
        <v>127434012</v>
      </c>
      <c r="F18" s="21" t="s">
        <v>40</v>
      </c>
      <c r="G18" s="23"/>
      <c r="H18" s="107">
        <f>SUM(H15:H17)</f>
        <v>371685351</v>
      </c>
      <c r="I18" s="107">
        <f>SUM(I15:I17)</f>
        <v>413661586</v>
      </c>
      <c r="J18" s="165">
        <f>SUM(J15:J17)</f>
        <v>322437604</v>
      </c>
    </row>
    <row r="19" spans="1:11" ht="18" customHeight="1" thickBot="1">
      <c r="A19" s="694" t="s">
        <v>41</v>
      </c>
      <c r="B19" s="695"/>
      <c r="C19" s="695"/>
      <c r="D19" s="695"/>
      <c r="E19" s="695"/>
      <c r="F19" s="695"/>
      <c r="G19" s="695"/>
      <c r="H19" s="695"/>
      <c r="I19" s="221"/>
      <c r="J19" s="164"/>
    </row>
    <row r="20" spans="1:11" ht="13.5" thickBot="1">
      <c r="A20" s="11" t="s">
        <v>1011</v>
      </c>
      <c r="B20" s="35" t="s">
        <v>45</v>
      </c>
      <c r="C20" s="36">
        <f>SUM('4.mell.Finansz.bevét'!C26)</f>
        <v>503349043</v>
      </c>
      <c r="D20" s="36">
        <f>SUM('4.mell.Finansz.bevét'!D26)</f>
        <v>515442907</v>
      </c>
      <c r="E20" s="36">
        <f>SUM('4.mell.Finansz.bevét'!E26)</f>
        <v>509662732</v>
      </c>
      <c r="F20" s="17" t="s">
        <v>43</v>
      </c>
      <c r="G20" s="18" t="s">
        <v>44</v>
      </c>
      <c r="H20" s="110">
        <f>SUM('5. mell.Finansz.kiadás'!C30)</f>
        <v>144249043</v>
      </c>
      <c r="I20" s="222">
        <f>SUM('5. mell.Finansz.kiadás'!D30)</f>
        <v>152929040</v>
      </c>
      <c r="J20" s="223">
        <f>SUM('5. mell.Finansz.kiadás'!E30)</f>
        <v>146013004</v>
      </c>
    </row>
    <row r="21" spans="1:11" ht="13.5" thickBot="1">
      <c r="A21" s="37" t="s">
        <v>46</v>
      </c>
      <c r="B21" s="38"/>
      <c r="C21" s="39">
        <f>SUM(C20:C20)</f>
        <v>503349043</v>
      </c>
      <c r="D21" s="39">
        <f>SUM(D20:D20)</f>
        <v>515442907</v>
      </c>
      <c r="E21" s="39">
        <f>SUM(E20:E20)</f>
        <v>509662732</v>
      </c>
      <c r="F21" s="37" t="s">
        <v>47</v>
      </c>
      <c r="G21" s="40"/>
      <c r="H21" s="111">
        <f>SUM(H20:H20)</f>
        <v>144249043</v>
      </c>
      <c r="I21" s="224">
        <f>SUM(I20:I20)</f>
        <v>152929040</v>
      </c>
      <c r="J21" s="225">
        <f>SUM(J20:J20)</f>
        <v>146013004</v>
      </c>
    </row>
    <row r="22" spans="1:11" s="3" customFormat="1" ht="18" customHeight="1" thickBot="1">
      <c r="A22" s="41" t="s">
        <v>48</v>
      </c>
      <c r="B22" s="42"/>
      <c r="C22" s="43">
        <f>C13+C18+C21</f>
        <v>855748158</v>
      </c>
      <c r="D22" s="43">
        <f>D13+D18+D21</f>
        <v>1007112202</v>
      </c>
      <c r="E22" s="43">
        <f>E13+E18+E21</f>
        <v>954107269</v>
      </c>
      <c r="F22" s="41" t="s">
        <v>49</v>
      </c>
      <c r="G22" s="44"/>
      <c r="H22" s="112">
        <f>H13+H18+H21</f>
        <v>855748158</v>
      </c>
      <c r="I22" s="112">
        <f>I13+I18+I21</f>
        <v>1007112202</v>
      </c>
      <c r="J22" s="166">
        <f>J13+J18+J21</f>
        <v>841262720</v>
      </c>
      <c r="K22" s="45"/>
    </row>
    <row r="23" spans="1:11">
      <c r="C23" s="46"/>
      <c r="D23" s="46"/>
      <c r="E23" s="46"/>
    </row>
    <row r="24" spans="1:11">
      <c r="H24" s="46">
        <f>C22-H22</f>
        <v>0</v>
      </c>
      <c r="I24" s="34">
        <f>D22-I22</f>
        <v>0</v>
      </c>
    </row>
    <row r="26" spans="1:11">
      <c r="H26" s="47"/>
    </row>
    <row r="29" spans="1:11">
      <c r="J29" s="34"/>
    </row>
  </sheetData>
  <mergeCells count="10">
    <mergeCell ref="I4:J4"/>
    <mergeCell ref="A7:H7"/>
    <mergeCell ref="A14:H14"/>
    <mergeCell ref="A19:H19"/>
    <mergeCell ref="A1:B1"/>
    <mergeCell ref="F1:H1"/>
    <mergeCell ref="A5:C5"/>
    <mergeCell ref="F5:H5"/>
    <mergeCell ref="A2:J2"/>
    <mergeCell ref="A3:J3"/>
  </mergeCells>
  <printOptions horizontalCentered="1"/>
  <pageMargins left="0.15748031496062992" right="0.15748031496062992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1:L17"/>
  <sheetViews>
    <sheetView workbookViewId="0">
      <pane ySplit="6" topLeftCell="A7" activePane="bottomLeft" state="frozen"/>
      <selection activeCell="D11" sqref="D11"/>
      <selection pane="bottomLeft" sqref="A1:C1"/>
    </sheetView>
  </sheetViews>
  <sheetFormatPr defaultRowHeight="12.75"/>
  <cols>
    <col min="1" max="1" width="8.140625" style="144" customWidth="1"/>
    <col min="2" max="2" width="67.7109375" style="144" customWidth="1"/>
    <col min="3" max="12" width="16.7109375" style="144" customWidth="1"/>
    <col min="13" max="256" width="9.140625" style="144"/>
    <col min="257" max="257" width="8.140625" style="144" customWidth="1"/>
    <col min="258" max="258" width="82" style="144" customWidth="1"/>
    <col min="259" max="266" width="19.140625" style="144" customWidth="1"/>
    <col min="267" max="512" width="9.140625" style="144"/>
    <col min="513" max="513" width="8.140625" style="144" customWidth="1"/>
    <col min="514" max="514" width="82" style="144" customWidth="1"/>
    <col min="515" max="522" width="19.140625" style="144" customWidth="1"/>
    <col min="523" max="768" width="9.140625" style="144"/>
    <col min="769" max="769" width="8.140625" style="144" customWidth="1"/>
    <col min="770" max="770" width="82" style="144" customWidth="1"/>
    <col min="771" max="778" width="19.140625" style="144" customWidth="1"/>
    <col min="779" max="1024" width="9.140625" style="144"/>
    <col min="1025" max="1025" width="8.140625" style="144" customWidth="1"/>
    <col min="1026" max="1026" width="82" style="144" customWidth="1"/>
    <col min="1027" max="1034" width="19.140625" style="144" customWidth="1"/>
    <col min="1035" max="1280" width="9.140625" style="144"/>
    <col min="1281" max="1281" width="8.140625" style="144" customWidth="1"/>
    <col min="1282" max="1282" width="82" style="144" customWidth="1"/>
    <col min="1283" max="1290" width="19.140625" style="144" customWidth="1"/>
    <col min="1291" max="1536" width="9.140625" style="144"/>
    <col min="1537" max="1537" width="8.140625" style="144" customWidth="1"/>
    <col min="1538" max="1538" width="82" style="144" customWidth="1"/>
    <col min="1539" max="1546" width="19.140625" style="144" customWidth="1"/>
    <col min="1547" max="1792" width="9.140625" style="144"/>
    <col min="1793" max="1793" width="8.140625" style="144" customWidth="1"/>
    <col min="1794" max="1794" width="82" style="144" customWidth="1"/>
    <col min="1795" max="1802" width="19.140625" style="144" customWidth="1"/>
    <col min="1803" max="2048" width="9.140625" style="144"/>
    <col min="2049" max="2049" width="8.140625" style="144" customWidth="1"/>
    <col min="2050" max="2050" width="82" style="144" customWidth="1"/>
    <col min="2051" max="2058" width="19.140625" style="144" customWidth="1"/>
    <col min="2059" max="2304" width="9.140625" style="144"/>
    <col min="2305" max="2305" width="8.140625" style="144" customWidth="1"/>
    <col min="2306" max="2306" width="82" style="144" customWidth="1"/>
    <col min="2307" max="2314" width="19.140625" style="144" customWidth="1"/>
    <col min="2315" max="2560" width="9.140625" style="144"/>
    <col min="2561" max="2561" width="8.140625" style="144" customWidth="1"/>
    <col min="2562" max="2562" width="82" style="144" customWidth="1"/>
    <col min="2563" max="2570" width="19.140625" style="144" customWidth="1"/>
    <col min="2571" max="2816" width="9.140625" style="144"/>
    <col min="2817" max="2817" width="8.140625" style="144" customWidth="1"/>
    <col min="2818" max="2818" width="82" style="144" customWidth="1"/>
    <col min="2819" max="2826" width="19.140625" style="144" customWidth="1"/>
    <col min="2827" max="3072" width="9.140625" style="144"/>
    <col min="3073" max="3073" width="8.140625" style="144" customWidth="1"/>
    <col min="3074" max="3074" width="82" style="144" customWidth="1"/>
    <col min="3075" max="3082" width="19.140625" style="144" customWidth="1"/>
    <col min="3083" max="3328" width="9.140625" style="144"/>
    <col min="3329" max="3329" width="8.140625" style="144" customWidth="1"/>
    <col min="3330" max="3330" width="82" style="144" customWidth="1"/>
    <col min="3331" max="3338" width="19.140625" style="144" customWidth="1"/>
    <col min="3339" max="3584" width="9.140625" style="144"/>
    <col min="3585" max="3585" width="8.140625" style="144" customWidth="1"/>
    <col min="3586" max="3586" width="82" style="144" customWidth="1"/>
    <col min="3587" max="3594" width="19.140625" style="144" customWidth="1"/>
    <col min="3595" max="3840" width="9.140625" style="144"/>
    <col min="3841" max="3841" width="8.140625" style="144" customWidth="1"/>
    <col min="3842" max="3842" width="82" style="144" customWidth="1"/>
    <col min="3843" max="3850" width="19.140625" style="144" customWidth="1"/>
    <col min="3851" max="4096" width="9.140625" style="144"/>
    <col min="4097" max="4097" width="8.140625" style="144" customWidth="1"/>
    <col min="4098" max="4098" width="82" style="144" customWidth="1"/>
    <col min="4099" max="4106" width="19.140625" style="144" customWidth="1"/>
    <col min="4107" max="4352" width="9.140625" style="144"/>
    <col min="4353" max="4353" width="8.140625" style="144" customWidth="1"/>
    <col min="4354" max="4354" width="82" style="144" customWidth="1"/>
    <col min="4355" max="4362" width="19.140625" style="144" customWidth="1"/>
    <col min="4363" max="4608" width="9.140625" style="144"/>
    <col min="4609" max="4609" width="8.140625" style="144" customWidth="1"/>
    <col min="4610" max="4610" width="82" style="144" customWidth="1"/>
    <col min="4611" max="4618" width="19.140625" style="144" customWidth="1"/>
    <col min="4619" max="4864" width="9.140625" style="144"/>
    <col min="4865" max="4865" width="8.140625" style="144" customWidth="1"/>
    <col min="4866" max="4866" width="82" style="144" customWidth="1"/>
    <col min="4867" max="4874" width="19.140625" style="144" customWidth="1"/>
    <col min="4875" max="5120" width="9.140625" style="144"/>
    <col min="5121" max="5121" width="8.140625" style="144" customWidth="1"/>
    <col min="5122" max="5122" width="82" style="144" customWidth="1"/>
    <col min="5123" max="5130" width="19.140625" style="144" customWidth="1"/>
    <col min="5131" max="5376" width="9.140625" style="144"/>
    <col min="5377" max="5377" width="8.140625" style="144" customWidth="1"/>
    <col min="5378" max="5378" width="82" style="144" customWidth="1"/>
    <col min="5379" max="5386" width="19.140625" style="144" customWidth="1"/>
    <col min="5387" max="5632" width="9.140625" style="144"/>
    <col min="5633" max="5633" width="8.140625" style="144" customWidth="1"/>
    <col min="5634" max="5634" width="82" style="144" customWidth="1"/>
    <col min="5635" max="5642" width="19.140625" style="144" customWidth="1"/>
    <col min="5643" max="5888" width="9.140625" style="144"/>
    <col min="5889" max="5889" width="8.140625" style="144" customWidth="1"/>
    <col min="5890" max="5890" width="82" style="144" customWidth="1"/>
    <col min="5891" max="5898" width="19.140625" style="144" customWidth="1"/>
    <col min="5899" max="6144" width="9.140625" style="144"/>
    <col min="6145" max="6145" width="8.140625" style="144" customWidth="1"/>
    <col min="6146" max="6146" width="82" style="144" customWidth="1"/>
    <col min="6147" max="6154" width="19.140625" style="144" customWidth="1"/>
    <col min="6155" max="6400" width="9.140625" style="144"/>
    <col min="6401" max="6401" width="8.140625" style="144" customWidth="1"/>
    <col min="6402" max="6402" width="82" style="144" customWidth="1"/>
    <col min="6403" max="6410" width="19.140625" style="144" customWidth="1"/>
    <col min="6411" max="6656" width="9.140625" style="144"/>
    <col min="6657" max="6657" width="8.140625" style="144" customWidth="1"/>
    <col min="6658" max="6658" width="82" style="144" customWidth="1"/>
    <col min="6659" max="6666" width="19.140625" style="144" customWidth="1"/>
    <col min="6667" max="6912" width="9.140625" style="144"/>
    <col min="6913" max="6913" width="8.140625" style="144" customWidth="1"/>
    <col min="6914" max="6914" width="82" style="144" customWidth="1"/>
    <col min="6915" max="6922" width="19.140625" style="144" customWidth="1"/>
    <col min="6923" max="7168" width="9.140625" style="144"/>
    <col min="7169" max="7169" width="8.140625" style="144" customWidth="1"/>
    <col min="7170" max="7170" width="82" style="144" customWidth="1"/>
    <col min="7171" max="7178" width="19.140625" style="144" customWidth="1"/>
    <col min="7179" max="7424" width="9.140625" style="144"/>
    <col min="7425" max="7425" width="8.140625" style="144" customWidth="1"/>
    <col min="7426" max="7426" width="82" style="144" customWidth="1"/>
    <col min="7427" max="7434" width="19.140625" style="144" customWidth="1"/>
    <col min="7435" max="7680" width="9.140625" style="144"/>
    <col min="7681" max="7681" width="8.140625" style="144" customWidth="1"/>
    <col min="7682" max="7682" width="82" style="144" customWidth="1"/>
    <col min="7683" max="7690" width="19.140625" style="144" customWidth="1"/>
    <col min="7691" max="7936" width="9.140625" style="144"/>
    <col min="7937" max="7937" width="8.140625" style="144" customWidth="1"/>
    <col min="7938" max="7938" width="82" style="144" customWidth="1"/>
    <col min="7939" max="7946" width="19.140625" style="144" customWidth="1"/>
    <col min="7947" max="8192" width="9.140625" style="144"/>
    <col min="8193" max="8193" width="8.140625" style="144" customWidth="1"/>
    <col min="8194" max="8194" width="82" style="144" customWidth="1"/>
    <col min="8195" max="8202" width="19.140625" style="144" customWidth="1"/>
    <col min="8203" max="8448" width="9.140625" style="144"/>
    <col min="8449" max="8449" width="8.140625" style="144" customWidth="1"/>
    <col min="8450" max="8450" width="82" style="144" customWidth="1"/>
    <col min="8451" max="8458" width="19.140625" style="144" customWidth="1"/>
    <col min="8459" max="8704" width="9.140625" style="144"/>
    <col min="8705" max="8705" width="8.140625" style="144" customWidth="1"/>
    <col min="8706" max="8706" width="82" style="144" customWidth="1"/>
    <col min="8707" max="8714" width="19.140625" style="144" customWidth="1"/>
    <col min="8715" max="8960" width="9.140625" style="144"/>
    <col min="8961" max="8961" width="8.140625" style="144" customWidth="1"/>
    <col min="8962" max="8962" width="82" style="144" customWidth="1"/>
    <col min="8963" max="8970" width="19.140625" style="144" customWidth="1"/>
    <col min="8971" max="9216" width="9.140625" style="144"/>
    <col min="9217" max="9217" width="8.140625" style="144" customWidth="1"/>
    <col min="9218" max="9218" width="82" style="144" customWidth="1"/>
    <col min="9219" max="9226" width="19.140625" style="144" customWidth="1"/>
    <col min="9227" max="9472" width="9.140625" style="144"/>
    <col min="9473" max="9473" width="8.140625" style="144" customWidth="1"/>
    <col min="9474" max="9474" width="82" style="144" customWidth="1"/>
    <col min="9475" max="9482" width="19.140625" style="144" customWidth="1"/>
    <col min="9483" max="9728" width="9.140625" style="144"/>
    <col min="9729" max="9729" width="8.140625" style="144" customWidth="1"/>
    <col min="9730" max="9730" width="82" style="144" customWidth="1"/>
    <col min="9731" max="9738" width="19.140625" style="144" customWidth="1"/>
    <col min="9739" max="9984" width="9.140625" style="144"/>
    <col min="9985" max="9985" width="8.140625" style="144" customWidth="1"/>
    <col min="9986" max="9986" width="82" style="144" customWidth="1"/>
    <col min="9987" max="9994" width="19.140625" style="144" customWidth="1"/>
    <col min="9995" max="10240" width="9.140625" style="144"/>
    <col min="10241" max="10241" width="8.140625" style="144" customWidth="1"/>
    <col min="10242" max="10242" width="82" style="144" customWidth="1"/>
    <col min="10243" max="10250" width="19.140625" style="144" customWidth="1"/>
    <col min="10251" max="10496" width="9.140625" style="144"/>
    <col min="10497" max="10497" width="8.140625" style="144" customWidth="1"/>
    <col min="10498" max="10498" width="82" style="144" customWidth="1"/>
    <col min="10499" max="10506" width="19.140625" style="144" customWidth="1"/>
    <col min="10507" max="10752" width="9.140625" style="144"/>
    <col min="10753" max="10753" width="8.140625" style="144" customWidth="1"/>
    <col min="10754" max="10754" width="82" style="144" customWidth="1"/>
    <col min="10755" max="10762" width="19.140625" style="144" customWidth="1"/>
    <col min="10763" max="11008" width="9.140625" style="144"/>
    <col min="11009" max="11009" width="8.140625" style="144" customWidth="1"/>
    <col min="11010" max="11010" width="82" style="144" customWidth="1"/>
    <col min="11011" max="11018" width="19.140625" style="144" customWidth="1"/>
    <col min="11019" max="11264" width="9.140625" style="144"/>
    <col min="11265" max="11265" width="8.140625" style="144" customWidth="1"/>
    <col min="11266" max="11266" width="82" style="144" customWidth="1"/>
    <col min="11267" max="11274" width="19.140625" style="144" customWidth="1"/>
    <col min="11275" max="11520" width="9.140625" style="144"/>
    <col min="11521" max="11521" width="8.140625" style="144" customWidth="1"/>
    <col min="11522" max="11522" width="82" style="144" customWidth="1"/>
    <col min="11523" max="11530" width="19.140625" style="144" customWidth="1"/>
    <col min="11531" max="11776" width="9.140625" style="144"/>
    <col min="11777" max="11777" width="8.140625" style="144" customWidth="1"/>
    <col min="11778" max="11778" width="82" style="144" customWidth="1"/>
    <col min="11779" max="11786" width="19.140625" style="144" customWidth="1"/>
    <col min="11787" max="12032" width="9.140625" style="144"/>
    <col min="12033" max="12033" width="8.140625" style="144" customWidth="1"/>
    <col min="12034" max="12034" width="82" style="144" customWidth="1"/>
    <col min="12035" max="12042" width="19.140625" style="144" customWidth="1"/>
    <col min="12043" max="12288" width="9.140625" style="144"/>
    <col min="12289" max="12289" width="8.140625" style="144" customWidth="1"/>
    <col min="12290" max="12290" width="82" style="144" customWidth="1"/>
    <col min="12291" max="12298" width="19.140625" style="144" customWidth="1"/>
    <col min="12299" max="12544" width="9.140625" style="144"/>
    <col min="12545" max="12545" width="8.140625" style="144" customWidth="1"/>
    <col min="12546" max="12546" width="82" style="144" customWidth="1"/>
    <col min="12547" max="12554" width="19.140625" style="144" customWidth="1"/>
    <col min="12555" max="12800" width="9.140625" style="144"/>
    <col min="12801" max="12801" width="8.140625" style="144" customWidth="1"/>
    <col min="12802" max="12802" width="82" style="144" customWidth="1"/>
    <col min="12803" max="12810" width="19.140625" style="144" customWidth="1"/>
    <col min="12811" max="13056" width="9.140625" style="144"/>
    <col min="13057" max="13057" width="8.140625" style="144" customWidth="1"/>
    <col min="13058" max="13058" width="82" style="144" customWidth="1"/>
    <col min="13059" max="13066" width="19.140625" style="144" customWidth="1"/>
    <col min="13067" max="13312" width="9.140625" style="144"/>
    <col min="13313" max="13313" width="8.140625" style="144" customWidth="1"/>
    <col min="13314" max="13314" width="82" style="144" customWidth="1"/>
    <col min="13315" max="13322" width="19.140625" style="144" customWidth="1"/>
    <col min="13323" max="13568" width="9.140625" style="144"/>
    <col min="13569" max="13569" width="8.140625" style="144" customWidth="1"/>
    <col min="13570" max="13570" width="82" style="144" customWidth="1"/>
    <col min="13571" max="13578" width="19.140625" style="144" customWidth="1"/>
    <col min="13579" max="13824" width="9.140625" style="144"/>
    <col min="13825" max="13825" width="8.140625" style="144" customWidth="1"/>
    <col min="13826" max="13826" width="82" style="144" customWidth="1"/>
    <col min="13827" max="13834" width="19.140625" style="144" customWidth="1"/>
    <col min="13835" max="14080" width="9.140625" style="144"/>
    <col min="14081" max="14081" width="8.140625" style="144" customWidth="1"/>
    <col min="14082" max="14082" width="82" style="144" customWidth="1"/>
    <col min="14083" max="14090" width="19.140625" style="144" customWidth="1"/>
    <col min="14091" max="14336" width="9.140625" style="144"/>
    <col min="14337" max="14337" width="8.140625" style="144" customWidth="1"/>
    <col min="14338" max="14338" width="82" style="144" customWidth="1"/>
    <col min="14339" max="14346" width="19.140625" style="144" customWidth="1"/>
    <col min="14347" max="14592" width="9.140625" style="144"/>
    <col min="14593" max="14593" width="8.140625" style="144" customWidth="1"/>
    <col min="14594" max="14594" width="82" style="144" customWidth="1"/>
    <col min="14595" max="14602" width="19.140625" style="144" customWidth="1"/>
    <col min="14603" max="14848" width="9.140625" style="144"/>
    <col min="14849" max="14849" width="8.140625" style="144" customWidth="1"/>
    <col min="14850" max="14850" width="82" style="144" customWidth="1"/>
    <col min="14851" max="14858" width="19.140625" style="144" customWidth="1"/>
    <col min="14859" max="15104" width="9.140625" style="144"/>
    <col min="15105" max="15105" width="8.140625" style="144" customWidth="1"/>
    <col min="15106" max="15106" width="82" style="144" customWidth="1"/>
    <col min="15107" max="15114" width="19.140625" style="144" customWidth="1"/>
    <col min="15115" max="15360" width="9.140625" style="144"/>
    <col min="15361" max="15361" width="8.140625" style="144" customWidth="1"/>
    <col min="15362" max="15362" width="82" style="144" customWidth="1"/>
    <col min="15363" max="15370" width="19.140625" style="144" customWidth="1"/>
    <col min="15371" max="15616" width="9.140625" style="144"/>
    <col min="15617" max="15617" width="8.140625" style="144" customWidth="1"/>
    <col min="15618" max="15618" width="82" style="144" customWidth="1"/>
    <col min="15619" max="15626" width="19.140625" style="144" customWidth="1"/>
    <col min="15627" max="15872" width="9.140625" style="144"/>
    <col min="15873" max="15873" width="8.140625" style="144" customWidth="1"/>
    <col min="15874" max="15874" width="82" style="144" customWidth="1"/>
    <col min="15875" max="15882" width="19.140625" style="144" customWidth="1"/>
    <col min="15883" max="16128" width="9.140625" style="144"/>
    <col min="16129" max="16129" width="8.140625" style="144" customWidth="1"/>
    <col min="16130" max="16130" width="82" style="144" customWidth="1"/>
    <col min="16131" max="16138" width="19.140625" style="144" customWidth="1"/>
    <col min="16139" max="16384" width="9.140625" style="144"/>
  </cols>
  <sheetData>
    <row r="1" spans="1:12">
      <c r="A1" s="764" t="s">
        <v>1208</v>
      </c>
      <c r="B1" s="764"/>
      <c r="C1" s="764"/>
    </row>
    <row r="2" spans="1:12" ht="18.75" customHeight="1">
      <c r="A2" s="766" t="s">
        <v>982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</row>
    <row r="3" spans="1:12" ht="18.75" customHeight="1">
      <c r="A3" s="765" t="s">
        <v>1172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</row>
    <row r="5" spans="1:12">
      <c r="A5" s="535"/>
      <c r="B5" s="535"/>
      <c r="C5" s="535"/>
      <c r="D5" s="535"/>
      <c r="E5" s="535"/>
      <c r="F5" s="535"/>
      <c r="G5" s="535"/>
      <c r="H5" s="536"/>
      <c r="I5" s="536"/>
      <c r="J5" s="537"/>
      <c r="K5" s="536"/>
      <c r="L5" s="537" t="s">
        <v>1010</v>
      </c>
    </row>
    <row r="6" spans="1:12" s="541" customFormat="1" ht="90" customHeight="1">
      <c r="A6" s="547"/>
      <c r="B6" s="548" t="s">
        <v>1</v>
      </c>
      <c r="C6" s="548" t="s">
        <v>1176</v>
      </c>
      <c r="D6" s="548" t="s">
        <v>1065</v>
      </c>
      <c r="E6" s="548" t="s">
        <v>1091</v>
      </c>
      <c r="F6" s="548" t="s">
        <v>1066</v>
      </c>
      <c r="G6" s="648" t="s">
        <v>1073</v>
      </c>
      <c r="H6" s="548" t="s">
        <v>1072</v>
      </c>
      <c r="I6" s="648" t="s">
        <v>1075</v>
      </c>
      <c r="J6" s="648" t="s">
        <v>1071</v>
      </c>
      <c r="K6" s="548" t="s">
        <v>1177</v>
      </c>
      <c r="L6" s="548" t="s">
        <v>1178</v>
      </c>
    </row>
    <row r="7" spans="1:12" s="544" customFormat="1" ht="37.5" customHeight="1">
      <c r="A7" s="150">
        <v>1</v>
      </c>
      <c r="B7" s="542" t="s">
        <v>1179</v>
      </c>
      <c r="C7" s="543">
        <v>86109134</v>
      </c>
      <c r="D7" s="543">
        <v>0</v>
      </c>
      <c r="E7" s="543">
        <v>0</v>
      </c>
      <c r="F7" s="543">
        <f>SUM(C7:E7)</f>
        <v>86109134</v>
      </c>
      <c r="G7" s="649">
        <f>SUM(F7-E7-D7-C7)</f>
        <v>0</v>
      </c>
      <c r="H7" s="543">
        <f>SUM(F7)</f>
        <v>86109134</v>
      </c>
      <c r="I7" s="649">
        <f t="shared" ref="I7:I10" si="0">SUM(G7)</f>
        <v>0</v>
      </c>
      <c r="J7" s="649">
        <f>SUM(G7)</f>
        <v>0</v>
      </c>
      <c r="K7" s="543">
        <f t="shared" ref="K7:L16" si="1">SUM(I7)</f>
        <v>0</v>
      </c>
      <c r="L7" s="543">
        <f t="shared" si="1"/>
        <v>0</v>
      </c>
    </row>
    <row r="8" spans="1:12" s="544" customFormat="1" ht="37.5" customHeight="1">
      <c r="A8" s="150">
        <v>2</v>
      </c>
      <c r="B8" s="542" t="s">
        <v>1180</v>
      </c>
      <c r="C8" s="543">
        <v>0</v>
      </c>
      <c r="D8" s="543">
        <v>0</v>
      </c>
      <c r="E8" s="543">
        <v>0</v>
      </c>
      <c r="F8" s="543">
        <f t="shared" ref="F8:F15" si="2">SUM(C8:E8)</f>
        <v>0</v>
      </c>
      <c r="G8" s="649">
        <f t="shared" ref="G8:G13" si="3">SUM(F8-E8-D8-C8)</f>
        <v>0</v>
      </c>
      <c r="H8" s="543">
        <f t="shared" ref="H8:H16" si="4">SUM(F8)</f>
        <v>0</v>
      </c>
      <c r="I8" s="649">
        <f t="shared" si="0"/>
        <v>0</v>
      </c>
      <c r="J8" s="649">
        <f>SUM(G8)</f>
        <v>0</v>
      </c>
      <c r="K8" s="543">
        <f t="shared" si="1"/>
        <v>0</v>
      </c>
      <c r="L8" s="543">
        <f t="shared" si="1"/>
        <v>0</v>
      </c>
    </row>
    <row r="9" spans="1:12" s="544" customFormat="1" ht="37.5" customHeight="1">
      <c r="A9" s="150">
        <v>3</v>
      </c>
      <c r="B9" s="542" t="s">
        <v>1181</v>
      </c>
      <c r="C9" s="543">
        <v>0</v>
      </c>
      <c r="D9" s="543">
        <v>0</v>
      </c>
      <c r="E9" s="543">
        <v>0</v>
      </c>
      <c r="F9" s="543">
        <f t="shared" si="2"/>
        <v>0</v>
      </c>
      <c r="G9" s="649">
        <f t="shared" si="3"/>
        <v>0</v>
      </c>
      <c r="H9" s="543">
        <f t="shared" si="4"/>
        <v>0</v>
      </c>
      <c r="I9" s="649">
        <f t="shared" si="0"/>
        <v>0</v>
      </c>
      <c r="J9" s="649">
        <f>SUM(G9)</f>
        <v>0</v>
      </c>
      <c r="K9" s="543">
        <f t="shared" si="1"/>
        <v>0</v>
      </c>
      <c r="L9" s="543">
        <f t="shared" si="1"/>
        <v>0</v>
      </c>
    </row>
    <row r="10" spans="1:12" s="544" customFormat="1" ht="37.5" customHeight="1">
      <c r="A10" s="150">
        <v>4</v>
      </c>
      <c r="B10" s="542" t="s">
        <v>1173</v>
      </c>
      <c r="C10" s="543">
        <v>0</v>
      </c>
      <c r="D10" s="543">
        <v>0</v>
      </c>
      <c r="E10" s="543">
        <v>0</v>
      </c>
      <c r="F10" s="543">
        <f t="shared" si="2"/>
        <v>0</v>
      </c>
      <c r="G10" s="649">
        <f t="shared" si="3"/>
        <v>0</v>
      </c>
      <c r="H10" s="543">
        <f t="shared" si="4"/>
        <v>0</v>
      </c>
      <c r="I10" s="649">
        <f t="shared" si="0"/>
        <v>0</v>
      </c>
      <c r="J10" s="649">
        <f>SUM(G10)</f>
        <v>0</v>
      </c>
      <c r="K10" s="543">
        <f t="shared" si="1"/>
        <v>0</v>
      </c>
      <c r="L10" s="543">
        <f t="shared" si="1"/>
        <v>0</v>
      </c>
    </row>
    <row r="11" spans="1:12" s="544" customFormat="1" ht="37.5" customHeight="1">
      <c r="A11" s="150">
        <v>5</v>
      </c>
      <c r="B11" s="542" t="s">
        <v>1174</v>
      </c>
      <c r="C11" s="543">
        <v>50504100</v>
      </c>
      <c r="D11" s="543">
        <v>2108980</v>
      </c>
      <c r="E11" s="543">
        <v>1039810</v>
      </c>
      <c r="F11" s="543">
        <f t="shared" si="2"/>
        <v>53652890</v>
      </c>
      <c r="G11" s="649">
        <v>0</v>
      </c>
      <c r="H11" s="543">
        <f t="shared" si="4"/>
        <v>53652890</v>
      </c>
      <c r="I11" s="649">
        <v>2451971</v>
      </c>
      <c r="J11" s="649">
        <v>0</v>
      </c>
      <c r="K11" s="543">
        <v>0</v>
      </c>
      <c r="L11" s="543">
        <f t="shared" si="1"/>
        <v>0</v>
      </c>
    </row>
    <row r="12" spans="1:12" s="544" customFormat="1" ht="37.5" customHeight="1">
      <c r="A12" s="150">
        <v>6</v>
      </c>
      <c r="B12" s="542" t="s">
        <v>1182</v>
      </c>
      <c r="C12" s="543">
        <v>0</v>
      </c>
      <c r="D12" s="543">
        <v>0</v>
      </c>
      <c r="E12" s="543">
        <v>0</v>
      </c>
      <c r="F12" s="543">
        <f t="shared" si="2"/>
        <v>0</v>
      </c>
      <c r="G12" s="649">
        <f t="shared" si="3"/>
        <v>0</v>
      </c>
      <c r="H12" s="543">
        <f t="shared" si="4"/>
        <v>0</v>
      </c>
      <c r="I12" s="649">
        <f t="shared" ref="I12:I16" si="5">SUM(G12)</f>
        <v>0</v>
      </c>
      <c r="J12" s="649">
        <f>SUM(G12)</f>
        <v>0</v>
      </c>
      <c r="K12" s="543">
        <f t="shared" si="1"/>
        <v>0</v>
      </c>
      <c r="L12" s="543">
        <f t="shared" si="1"/>
        <v>0</v>
      </c>
    </row>
    <row r="13" spans="1:12" s="544" customFormat="1" ht="37.5" customHeight="1">
      <c r="A13" s="150">
        <v>7</v>
      </c>
      <c r="B13" s="542" t="s">
        <v>1183</v>
      </c>
      <c r="C13" s="543">
        <v>0</v>
      </c>
      <c r="D13" s="543">
        <v>0</v>
      </c>
      <c r="E13" s="543">
        <v>0</v>
      </c>
      <c r="F13" s="543">
        <f t="shared" si="2"/>
        <v>0</v>
      </c>
      <c r="G13" s="649">
        <f t="shared" si="3"/>
        <v>0</v>
      </c>
      <c r="H13" s="543">
        <f t="shared" si="4"/>
        <v>0</v>
      </c>
      <c r="I13" s="649">
        <f t="shared" si="5"/>
        <v>0</v>
      </c>
      <c r="J13" s="649">
        <f>SUM(G13)</f>
        <v>0</v>
      </c>
      <c r="K13" s="543">
        <f t="shared" si="1"/>
        <v>0</v>
      </c>
      <c r="L13" s="543">
        <f t="shared" si="1"/>
        <v>0</v>
      </c>
    </row>
    <row r="14" spans="1:12" s="544" customFormat="1" ht="37.5" customHeight="1">
      <c r="A14" s="150">
        <v>8</v>
      </c>
      <c r="B14" s="542" t="s">
        <v>1184</v>
      </c>
      <c r="C14" s="543">
        <v>9978500</v>
      </c>
      <c r="D14" s="543">
        <v>-1407000</v>
      </c>
      <c r="E14" s="543">
        <v>-169000</v>
      </c>
      <c r="F14" s="543">
        <f t="shared" si="2"/>
        <v>8402500</v>
      </c>
      <c r="G14" s="649">
        <v>0</v>
      </c>
      <c r="H14" s="543">
        <f t="shared" si="4"/>
        <v>8402500</v>
      </c>
      <c r="I14" s="649">
        <v>0</v>
      </c>
      <c r="J14" s="649">
        <v>0</v>
      </c>
      <c r="K14" s="543">
        <v>1215000</v>
      </c>
      <c r="L14" s="543">
        <v>1046655</v>
      </c>
    </row>
    <row r="15" spans="1:12" s="544" customFormat="1" ht="37.5" customHeight="1">
      <c r="A15" s="150">
        <v>9</v>
      </c>
      <c r="B15" s="542" t="s">
        <v>1185</v>
      </c>
      <c r="C15" s="543">
        <v>0</v>
      </c>
      <c r="D15" s="543">
        <v>0</v>
      </c>
      <c r="E15" s="543">
        <v>0</v>
      </c>
      <c r="F15" s="543">
        <f t="shared" si="2"/>
        <v>0</v>
      </c>
      <c r="G15" s="649">
        <v>0</v>
      </c>
      <c r="H15" s="543">
        <f t="shared" si="4"/>
        <v>0</v>
      </c>
      <c r="I15" s="649">
        <f t="shared" si="5"/>
        <v>0</v>
      </c>
      <c r="J15" s="649">
        <v>0</v>
      </c>
      <c r="K15" s="543">
        <f t="shared" si="1"/>
        <v>0</v>
      </c>
      <c r="L15" s="543">
        <f t="shared" si="1"/>
        <v>0</v>
      </c>
    </row>
    <row r="16" spans="1:12" s="544" customFormat="1" ht="37.5" customHeight="1">
      <c r="A16" s="150">
        <v>10</v>
      </c>
      <c r="B16" s="542" t="s">
        <v>1175</v>
      </c>
      <c r="C16" s="543">
        <v>18292822</v>
      </c>
      <c r="D16" s="543">
        <v>-5164224</v>
      </c>
      <c r="E16" s="543">
        <v>-479259</v>
      </c>
      <c r="F16" s="543">
        <v>13705339</v>
      </c>
      <c r="G16" s="649">
        <v>1056000</v>
      </c>
      <c r="H16" s="543">
        <f t="shared" si="4"/>
        <v>13705339</v>
      </c>
      <c r="I16" s="649">
        <f t="shared" si="5"/>
        <v>1056000</v>
      </c>
      <c r="J16" s="649">
        <v>0</v>
      </c>
      <c r="K16" s="543">
        <v>0</v>
      </c>
      <c r="L16" s="543">
        <f t="shared" si="1"/>
        <v>0</v>
      </c>
    </row>
    <row r="17" spans="1:12" s="546" customFormat="1" ht="37.5" customHeight="1">
      <c r="A17" s="154"/>
      <c r="B17" s="545" t="s">
        <v>1074</v>
      </c>
      <c r="C17" s="152">
        <f>SUM(C7:C16)</f>
        <v>164884556</v>
      </c>
      <c r="D17" s="152">
        <f>SUM(D7:D16)</f>
        <v>-4462244</v>
      </c>
      <c r="E17" s="152">
        <f>SUM(E7:E16)</f>
        <v>391551</v>
      </c>
      <c r="F17" s="152">
        <f>SUM(F7:F16)</f>
        <v>161869863</v>
      </c>
      <c r="G17" s="650">
        <f>SUM(G7:G16)</f>
        <v>1056000</v>
      </c>
      <c r="H17" s="152">
        <f t="shared" ref="H17:J17" si="6">SUM(H7:H16)</f>
        <v>161869863</v>
      </c>
      <c r="I17" s="650">
        <f t="shared" si="6"/>
        <v>3507971</v>
      </c>
      <c r="J17" s="650">
        <f t="shared" si="6"/>
        <v>0</v>
      </c>
      <c r="K17" s="152">
        <f t="shared" ref="K17:L17" si="7">SUM(K7:K16)</f>
        <v>1215000</v>
      </c>
      <c r="L17" s="152">
        <f t="shared" si="7"/>
        <v>1046655</v>
      </c>
    </row>
  </sheetData>
  <mergeCells count="3">
    <mergeCell ref="A1:C1"/>
    <mergeCell ref="A3:L3"/>
    <mergeCell ref="A2:L2"/>
  </mergeCells>
  <printOptions horizontalCentered="1"/>
  <pageMargins left="0.55118110236220474" right="0.55118110236220474" top="0.78740157480314965" bottom="0.78740157480314965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1:J23"/>
  <sheetViews>
    <sheetView workbookViewId="0">
      <pane ySplit="6" topLeftCell="A10" activePane="bottomLeft" state="frozen"/>
      <selection activeCell="D11" sqref="D11"/>
      <selection pane="bottomLeft" activeCell="B1" sqref="B1:D1"/>
    </sheetView>
  </sheetViews>
  <sheetFormatPr defaultRowHeight="12.75"/>
  <cols>
    <col min="1" max="1" width="8.140625" style="144" customWidth="1"/>
    <col min="2" max="2" width="84.140625" style="144" customWidth="1"/>
    <col min="3" max="6" width="19.140625" style="144" customWidth="1"/>
    <col min="7" max="256" width="9.140625" style="144"/>
    <col min="257" max="257" width="8.140625" style="144" customWidth="1"/>
    <col min="258" max="258" width="82" style="144" customWidth="1"/>
    <col min="259" max="262" width="19.140625" style="144" customWidth="1"/>
    <col min="263" max="512" width="9.140625" style="144"/>
    <col min="513" max="513" width="8.140625" style="144" customWidth="1"/>
    <col min="514" max="514" width="82" style="144" customWidth="1"/>
    <col min="515" max="518" width="19.140625" style="144" customWidth="1"/>
    <col min="519" max="768" width="9.140625" style="144"/>
    <col min="769" max="769" width="8.140625" style="144" customWidth="1"/>
    <col min="770" max="770" width="82" style="144" customWidth="1"/>
    <col min="771" max="774" width="19.140625" style="144" customWidth="1"/>
    <col min="775" max="1024" width="9.140625" style="144"/>
    <col min="1025" max="1025" width="8.140625" style="144" customWidth="1"/>
    <col min="1026" max="1026" width="82" style="144" customWidth="1"/>
    <col min="1027" max="1030" width="19.140625" style="144" customWidth="1"/>
    <col min="1031" max="1280" width="9.140625" style="144"/>
    <col min="1281" max="1281" width="8.140625" style="144" customWidth="1"/>
    <col min="1282" max="1282" width="82" style="144" customWidth="1"/>
    <col min="1283" max="1286" width="19.140625" style="144" customWidth="1"/>
    <col min="1287" max="1536" width="9.140625" style="144"/>
    <col min="1537" max="1537" width="8.140625" style="144" customWidth="1"/>
    <col min="1538" max="1538" width="82" style="144" customWidth="1"/>
    <col min="1539" max="1542" width="19.140625" style="144" customWidth="1"/>
    <col min="1543" max="1792" width="9.140625" style="144"/>
    <col min="1793" max="1793" width="8.140625" style="144" customWidth="1"/>
    <col min="1794" max="1794" width="82" style="144" customWidth="1"/>
    <col min="1795" max="1798" width="19.140625" style="144" customWidth="1"/>
    <col min="1799" max="2048" width="9.140625" style="144"/>
    <col min="2049" max="2049" width="8.140625" style="144" customWidth="1"/>
    <col min="2050" max="2050" width="82" style="144" customWidth="1"/>
    <col min="2051" max="2054" width="19.140625" style="144" customWidth="1"/>
    <col min="2055" max="2304" width="9.140625" style="144"/>
    <col min="2305" max="2305" width="8.140625" style="144" customWidth="1"/>
    <col min="2306" max="2306" width="82" style="144" customWidth="1"/>
    <col min="2307" max="2310" width="19.140625" style="144" customWidth="1"/>
    <col min="2311" max="2560" width="9.140625" style="144"/>
    <col min="2561" max="2561" width="8.140625" style="144" customWidth="1"/>
    <col min="2562" max="2562" width="82" style="144" customWidth="1"/>
    <col min="2563" max="2566" width="19.140625" style="144" customWidth="1"/>
    <col min="2567" max="2816" width="9.140625" style="144"/>
    <col min="2817" max="2817" width="8.140625" style="144" customWidth="1"/>
    <col min="2818" max="2818" width="82" style="144" customWidth="1"/>
    <col min="2819" max="2822" width="19.140625" style="144" customWidth="1"/>
    <col min="2823" max="3072" width="9.140625" style="144"/>
    <col min="3073" max="3073" width="8.140625" style="144" customWidth="1"/>
    <col min="3074" max="3074" width="82" style="144" customWidth="1"/>
    <col min="3075" max="3078" width="19.140625" style="144" customWidth="1"/>
    <col min="3079" max="3328" width="9.140625" style="144"/>
    <col min="3329" max="3329" width="8.140625" style="144" customWidth="1"/>
    <col min="3330" max="3330" width="82" style="144" customWidth="1"/>
    <col min="3331" max="3334" width="19.140625" style="144" customWidth="1"/>
    <col min="3335" max="3584" width="9.140625" style="144"/>
    <col min="3585" max="3585" width="8.140625" style="144" customWidth="1"/>
    <col min="3586" max="3586" width="82" style="144" customWidth="1"/>
    <col min="3587" max="3590" width="19.140625" style="144" customWidth="1"/>
    <col min="3591" max="3840" width="9.140625" style="144"/>
    <col min="3841" max="3841" width="8.140625" style="144" customWidth="1"/>
    <col min="3842" max="3842" width="82" style="144" customWidth="1"/>
    <col min="3843" max="3846" width="19.140625" style="144" customWidth="1"/>
    <col min="3847" max="4096" width="9.140625" style="144"/>
    <col min="4097" max="4097" width="8.140625" style="144" customWidth="1"/>
    <col min="4098" max="4098" width="82" style="144" customWidth="1"/>
    <col min="4099" max="4102" width="19.140625" style="144" customWidth="1"/>
    <col min="4103" max="4352" width="9.140625" style="144"/>
    <col min="4353" max="4353" width="8.140625" style="144" customWidth="1"/>
    <col min="4354" max="4354" width="82" style="144" customWidth="1"/>
    <col min="4355" max="4358" width="19.140625" style="144" customWidth="1"/>
    <col min="4359" max="4608" width="9.140625" style="144"/>
    <col min="4609" max="4609" width="8.140625" style="144" customWidth="1"/>
    <col min="4610" max="4610" width="82" style="144" customWidth="1"/>
    <col min="4611" max="4614" width="19.140625" style="144" customWidth="1"/>
    <col min="4615" max="4864" width="9.140625" style="144"/>
    <col min="4865" max="4865" width="8.140625" style="144" customWidth="1"/>
    <col min="4866" max="4866" width="82" style="144" customWidth="1"/>
    <col min="4867" max="4870" width="19.140625" style="144" customWidth="1"/>
    <col min="4871" max="5120" width="9.140625" style="144"/>
    <col min="5121" max="5121" width="8.140625" style="144" customWidth="1"/>
    <col min="5122" max="5122" width="82" style="144" customWidth="1"/>
    <col min="5123" max="5126" width="19.140625" style="144" customWidth="1"/>
    <col min="5127" max="5376" width="9.140625" style="144"/>
    <col min="5377" max="5377" width="8.140625" style="144" customWidth="1"/>
    <col min="5378" max="5378" width="82" style="144" customWidth="1"/>
    <col min="5379" max="5382" width="19.140625" style="144" customWidth="1"/>
    <col min="5383" max="5632" width="9.140625" style="144"/>
    <col min="5633" max="5633" width="8.140625" style="144" customWidth="1"/>
    <col min="5634" max="5634" width="82" style="144" customWidth="1"/>
    <col min="5635" max="5638" width="19.140625" style="144" customWidth="1"/>
    <col min="5639" max="5888" width="9.140625" style="144"/>
    <col min="5889" max="5889" width="8.140625" style="144" customWidth="1"/>
    <col min="5890" max="5890" width="82" style="144" customWidth="1"/>
    <col min="5891" max="5894" width="19.140625" style="144" customWidth="1"/>
    <col min="5895" max="6144" width="9.140625" style="144"/>
    <col min="6145" max="6145" width="8.140625" style="144" customWidth="1"/>
    <col min="6146" max="6146" width="82" style="144" customWidth="1"/>
    <col min="6147" max="6150" width="19.140625" style="144" customWidth="1"/>
    <col min="6151" max="6400" width="9.140625" style="144"/>
    <col min="6401" max="6401" width="8.140625" style="144" customWidth="1"/>
    <col min="6402" max="6402" width="82" style="144" customWidth="1"/>
    <col min="6403" max="6406" width="19.140625" style="144" customWidth="1"/>
    <col min="6407" max="6656" width="9.140625" style="144"/>
    <col min="6657" max="6657" width="8.140625" style="144" customWidth="1"/>
    <col min="6658" max="6658" width="82" style="144" customWidth="1"/>
    <col min="6659" max="6662" width="19.140625" style="144" customWidth="1"/>
    <col min="6663" max="6912" width="9.140625" style="144"/>
    <col min="6913" max="6913" width="8.140625" style="144" customWidth="1"/>
    <col min="6914" max="6914" width="82" style="144" customWidth="1"/>
    <col min="6915" max="6918" width="19.140625" style="144" customWidth="1"/>
    <col min="6919" max="7168" width="9.140625" style="144"/>
    <col min="7169" max="7169" width="8.140625" style="144" customWidth="1"/>
    <col min="7170" max="7170" width="82" style="144" customWidth="1"/>
    <col min="7171" max="7174" width="19.140625" style="144" customWidth="1"/>
    <col min="7175" max="7424" width="9.140625" style="144"/>
    <col min="7425" max="7425" width="8.140625" style="144" customWidth="1"/>
    <col min="7426" max="7426" width="82" style="144" customWidth="1"/>
    <col min="7427" max="7430" width="19.140625" style="144" customWidth="1"/>
    <col min="7431" max="7680" width="9.140625" style="144"/>
    <col min="7681" max="7681" width="8.140625" style="144" customWidth="1"/>
    <col min="7682" max="7682" width="82" style="144" customWidth="1"/>
    <col min="7683" max="7686" width="19.140625" style="144" customWidth="1"/>
    <col min="7687" max="7936" width="9.140625" style="144"/>
    <col min="7937" max="7937" width="8.140625" style="144" customWidth="1"/>
    <col min="7938" max="7938" width="82" style="144" customWidth="1"/>
    <col min="7939" max="7942" width="19.140625" style="144" customWidth="1"/>
    <col min="7943" max="8192" width="9.140625" style="144"/>
    <col min="8193" max="8193" width="8.140625" style="144" customWidth="1"/>
    <col min="8194" max="8194" width="82" style="144" customWidth="1"/>
    <col min="8195" max="8198" width="19.140625" style="144" customWidth="1"/>
    <col min="8199" max="8448" width="9.140625" style="144"/>
    <col min="8449" max="8449" width="8.140625" style="144" customWidth="1"/>
    <col min="8450" max="8450" width="82" style="144" customWidth="1"/>
    <col min="8451" max="8454" width="19.140625" style="144" customWidth="1"/>
    <col min="8455" max="8704" width="9.140625" style="144"/>
    <col min="8705" max="8705" width="8.140625" style="144" customWidth="1"/>
    <col min="8706" max="8706" width="82" style="144" customWidth="1"/>
    <col min="8707" max="8710" width="19.140625" style="144" customWidth="1"/>
    <col min="8711" max="8960" width="9.140625" style="144"/>
    <col min="8961" max="8961" width="8.140625" style="144" customWidth="1"/>
    <col min="8962" max="8962" width="82" style="144" customWidth="1"/>
    <col min="8963" max="8966" width="19.140625" style="144" customWidth="1"/>
    <col min="8967" max="9216" width="9.140625" style="144"/>
    <col min="9217" max="9217" width="8.140625" style="144" customWidth="1"/>
    <col min="9218" max="9218" width="82" style="144" customWidth="1"/>
    <col min="9219" max="9222" width="19.140625" style="144" customWidth="1"/>
    <col min="9223" max="9472" width="9.140625" style="144"/>
    <col min="9473" max="9473" width="8.140625" style="144" customWidth="1"/>
    <col min="9474" max="9474" width="82" style="144" customWidth="1"/>
    <col min="9475" max="9478" width="19.140625" style="144" customWidth="1"/>
    <col min="9479" max="9728" width="9.140625" style="144"/>
    <col min="9729" max="9729" width="8.140625" style="144" customWidth="1"/>
    <col min="9730" max="9730" width="82" style="144" customWidth="1"/>
    <col min="9731" max="9734" width="19.140625" style="144" customWidth="1"/>
    <col min="9735" max="9984" width="9.140625" style="144"/>
    <col min="9985" max="9985" width="8.140625" style="144" customWidth="1"/>
    <col min="9986" max="9986" width="82" style="144" customWidth="1"/>
    <col min="9987" max="9990" width="19.140625" style="144" customWidth="1"/>
    <col min="9991" max="10240" width="9.140625" style="144"/>
    <col min="10241" max="10241" width="8.140625" style="144" customWidth="1"/>
    <col min="10242" max="10242" width="82" style="144" customWidth="1"/>
    <col min="10243" max="10246" width="19.140625" style="144" customWidth="1"/>
    <col min="10247" max="10496" width="9.140625" style="144"/>
    <col min="10497" max="10497" width="8.140625" style="144" customWidth="1"/>
    <col min="10498" max="10498" width="82" style="144" customWidth="1"/>
    <col min="10499" max="10502" width="19.140625" style="144" customWidth="1"/>
    <col min="10503" max="10752" width="9.140625" style="144"/>
    <col min="10753" max="10753" width="8.140625" style="144" customWidth="1"/>
    <col min="10754" max="10754" width="82" style="144" customWidth="1"/>
    <col min="10755" max="10758" width="19.140625" style="144" customWidth="1"/>
    <col min="10759" max="11008" width="9.140625" style="144"/>
    <col min="11009" max="11009" width="8.140625" style="144" customWidth="1"/>
    <col min="11010" max="11010" width="82" style="144" customWidth="1"/>
    <col min="11011" max="11014" width="19.140625" style="144" customWidth="1"/>
    <col min="11015" max="11264" width="9.140625" style="144"/>
    <col min="11265" max="11265" width="8.140625" style="144" customWidth="1"/>
    <col min="11266" max="11266" width="82" style="144" customWidth="1"/>
    <col min="11267" max="11270" width="19.140625" style="144" customWidth="1"/>
    <col min="11271" max="11520" width="9.140625" style="144"/>
    <col min="11521" max="11521" width="8.140625" style="144" customWidth="1"/>
    <col min="11522" max="11522" width="82" style="144" customWidth="1"/>
    <col min="11523" max="11526" width="19.140625" style="144" customWidth="1"/>
    <col min="11527" max="11776" width="9.140625" style="144"/>
    <col min="11777" max="11777" width="8.140625" style="144" customWidth="1"/>
    <col min="11778" max="11778" width="82" style="144" customWidth="1"/>
    <col min="11779" max="11782" width="19.140625" style="144" customWidth="1"/>
    <col min="11783" max="12032" width="9.140625" style="144"/>
    <col min="12033" max="12033" width="8.140625" style="144" customWidth="1"/>
    <col min="12034" max="12034" width="82" style="144" customWidth="1"/>
    <col min="12035" max="12038" width="19.140625" style="144" customWidth="1"/>
    <col min="12039" max="12288" width="9.140625" style="144"/>
    <col min="12289" max="12289" width="8.140625" style="144" customWidth="1"/>
    <col min="12290" max="12290" width="82" style="144" customWidth="1"/>
    <col min="12291" max="12294" width="19.140625" style="144" customWidth="1"/>
    <col min="12295" max="12544" width="9.140625" style="144"/>
    <col min="12545" max="12545" width="8.140625" style="144" customWidth="1"/>
    <col min="12546" max="12546" width="82" style="144" customWidth="1"/>
    <col min="12547" max="12550" width="19.140625" style="144" customWidth="1"/>
    <col min="12551" max="12800" width="9.140625" style="144"/>
    <col min="12801" max="12801" width="8.140625" style="144" customWidth="1"/>
    <col min="12802" max="12802" width="82" style="144" customWidth="1"/>
    <col min="12803" max="12806" width="19.140625" style="144" customWidth="1"/>
    <col min="12807" max="13056" width="9.140625" style="144"/>
    <col min="13057" max="13057" width="8.140625" style="144" customWidth="1"/>
    <col min="13058" max="13058" width="82" style="144" customWidth="1"/>
    <col min="13059" max="13062" width="19.140625" style="144" customWidth="1"/>
    <col min="13063" max="13312" width="9.140625" style="144"/>
    <col min="13313" max="13313" width="8.140625" style="144" customWidth="1"/>
    <col min="13314" max="13314" width="82" style="144" customWidth="1"/>
    <col min="13315" max="13318" width="19.140625" style="144" customWidth="1"/>
    <col min="13319" max="13568" width="9.140625" style="144"/>
    <col min="13569" max="13569" width="8.140625" style="144" customWidth="1"/>
    <col min="13570" max="13570" width="82" style="144" customWidth="1"/>
    <col min="13571" max="13574" width="19.140625" style="144" customWidth="1"/>
    <col min="13575" max="13824" width="9.140625" style="144"/>
    <col min="13825" max="13825" width="8.140625" style="144" customWidth="1"/>
    <col min="13826" max="13826" width="82" style="144" customWidth="1"/>
    <col min="13827" max="13830" width="19.140625" style="144" customWidth="1"/>
    <col min="13831" max="14080" width="9.140625" style="144"/>
    <col min="14081" max="14081" width="8.140625" style="144" customWidth="1"/>
    <col min="14082" max="14082" width="82" style="144" customWidth="1"/>
    <col min="14083" max="14086" width="19.140625" style="144" customWidth="1"/>
    <col min="14087" max="14336" width="9.140625" style="144"/>
    <col min="14337" max="14337" width="8.140625" style="144" customWidth="1"/>
    <col min="14338" max="14338" width="82" style="144" customWidth="1"/>
    <col min="14339" max="14342" width="19.140625" style="144" customWidth="1"/>
    <col min="14343" max="14592" width="9.140625" style="144"/>
    <col min="14593" max="14593" width="8.140625" style="144" customWidth="1"/>
    <col min="14594" max="14594" width="82" style="144" customWidth="1"/>
    <col min="14595" max="14598" width="19.140625" style="144" customWidth="1"/>
    <col min="14599" max="14848" width="9.140625" style="144"/>
    <col min="14849" max="14849" width="8.140625" style="144" customWidth="1"/>
    <col min="14850" max="14850" width="82" style="144" customWidth="1"/>
    <col min="14851" max="14854" width="19.140625" style="144" customWidth="1"/>
    <col min="14855" max="15104" width="9.140625" style="144"/>
    <col min="15105" max="15105" width="8.140625" style="144" customWidth="1"/>
    <col min="15106" max="15106" width="82" style="144" customWidth="1"/>
    <col min="15107" max="15110" width="19.140625" style="144" customWidth="1"/>
    <col min="15111" max="15360" width="9.140625" style="144"/>
    <col min="15361" max="15361" width="8.140625" style="144" customWidth="1"/>
    <col min="15362" max="15362" width="82" style="144" customWidth="1"/>
    <col min="15363" max="15366" width="19.140625" style="144" customWidth="1"/>
    <col min="15367" max="15616" width="9.140625" style="144"/>
    <col min="15617" max="15617" width="8.140625" style="144" customWidth="1"/>
    <col min="15618" max="15618" width="82" style="144" customWidth="1"/>
    <col min="15619" max="15622" width="19.140625" style="144" customWidth="1"/>
    <col min="15623" max="15872" width="9.140625" style="144"/>
    <col min="15873" max="15873" width="8.140625" style="144" customWidth="1"/>
    <col min="15874" max="15874" width="82" style="144" customWidth="1"/>
    <col min="15875" max="15878" width="19.140625" style="144" customWidth="1"/>
    <col min="15879" max="16128" width="9.140625" style="144"/>
    <col min="16129" max="16129" width="8.140625" style="144" customWidth="1"/>
    <col min="16130" max="16130" width="82" style="144" customWidth="1"/>
    <col min="16131" max="16134" width="19.140625" style="144" customWidth="1"/>
    <col min="16135" max="16384" width="9.140625" style="144"/>
  </cols>
  <sheetData>
    <row r="1" spans="1:10">
      <c r="B1" s="764" t="s">
        <v>1209</v>
      </c>
      <c r="C1" s="764"/>
      <c r="D1" s="764"/>
    </row>
    <row r="2" spans="1:10" ht="9.75" customHeight="1">
      <c r="A2" s="383"/>
      <c r="F2" s="538"/>
    </row>
    <row r="3" spans="1:10" ht="15.75">
      <c r="A3" s="767" t="s">
        <v>982</v>
      </c>
      <c r="B3" s="767"/>
      <c r="C3" s="767"/>
      <c r="D3" s="767"/>
      <c r="E3" s="767"/>
      <c r="F3" s="767"/>
      <c r="G3" s="539"/>
      <c r="H3" s="539"/>
      <c r="I3" s="539"/>
      <c r="J3" s="539"/>
    </row>
    <row r="4" spans="1:10" ht="15.75" customHeight="1">
      <c r="A4" s="768" t="s">
        <v>1186</v>
      </c>
      <c r="B4" s="769"/>
      <c r="C4" s="769"/>
      <c r="D4" s="769"/>
      <c r="E4" s="769"/>
      <c r="F4" s="769"/>
      <c r="G4" s="539"/>
      <c r="H4" s="539"/>
      <c r="I4" s="539"/>
      <c r="J4" s="539"/>
    </row>
    <row r="5" spans="1:10" ht="15.75">
      <c r="A5" s="540"/>
      <c r="B5" s="540"/>
      <c r="C5" s="540"/>
      <c r="D5" s="540"/>
      <c r="E5" s="540"/>
      <c r="F5" s="591" t="s">
        <v>1010</v>
      </c>
      <c r="G5" s="539"/>
      <c r="H5" s="539"/>
      <c r="I5" s="539"/>
      <c r="J5" s="539"/>
    </row>
    <row r="6" spans="1:10" s="541" customFormat="1" ht="120" customHeight="1">
      <c r="A6" s="549"/>
      <c r="B6" s="550" t="s">
        <v>1</v>
      </c>
      <c r="C6" s="550" t="s">
        <v>1067</v>
      </c>
      <c r="D6" s="550" t="s">
        <v>1068</v>
      </c>
      <c r="E6" s="550" t="s">
        <v>1069</v>
      </c>
      <c r="F6" s="550" t="s">
        <v>1192</v>
      </c>
    </row>
    <row r="7" spans="1:10" s="413" customFormat="1" ht="15">
      <c r="A7" s="589">
        <v>1</v>
      </c>
      <c r="B7" s="590" t="s">
        <v>1092</v>
      </c>
      <c r="C7" s="592">
        <v>142200</v>
      </c>
      <c r="D7" s="592">
        <v>142200</v>
      </c>
      <c r="E7" s="592">
        <v>0</v>
      </c>
      <c r="F7" s="592">
        <v>0</v>
      </c>
    </row>
    <row r="8" spans="1:10" s="413" customFormat="1" ht="15">
      <c r="A8" s="589">
        <v>2</v>
      </c>
      <c r="B8" s="590" t="s">
        <v>1070</v>
      </c>
      <c r="C8" s="592">
        <v>6808000</v>
      </c>
      <c r="D8" s="592">
        <v>6808000</v>
      </c>
      <c r="E8" s="592">
        <v>0</v>
      </c>
      <c r="F8" s="592">
        <v>0</v>
      </c>
    </row>
    <row r="9" spans="1:10" s="413" customFormat="1" ht="15">
      <c r="A9" s="589">
        <v>3</v>
      </c>
      <c r="B9" s="590" t="s">
        <v>423</v>
      </c>
      <c r="C9" s="592">
        <v>2144214</v>
      </c>
      <c r="D9" s="592">
        <v>2144214</v>
      </c>
      <c r="E9" s="592">
        <v>0</v>
      </c>
      <c r="F9" s="592">
        <v>0</v>
      </c>
    </row>
    <row r="10" spans="1:10" s="413" customFormat="1" ht="15">
      <c r="A10" s="589">
        <v>4</v>
      </c>
      <c r="B10" s="590" t="s">
        <v>396</v>
      </c>
      <c r="C10" s="592">
        <v>8845100</v>
      </c>
      <c r="D10" s="592">
        <v>8845100</v>
      </c>
      <c r="E10" s="592">
        <v>0</v>
      </c>
      <c r="F10" s="592">
        <v>0</v>
      </c>
    </row>
    <row r="11" spans="1:10" s="413" customFormat="1" ht="15">
      <c r="A11" s="589">
        <v>5</v>
      </c>
      <c r="B11" s="590" t="s">
        <v>1187</v>
      </c>
      <c r="C11" s="592">
        <v>386400</v>
      </c>
      <c r="D11" s="592">
        <v>386400</v>
      </c>
      <c r="E11" s="592">
        <v>0</v>
      </c>
      <c r="F11" s="592">
        <v>0</v>
      </c>
    </row>
    <row r="12" spans="1:10" s="413" customFormat="1" ht="15">
      <c r="A12" s="589">
        <v>6</v>
      </c>
      <c r="B12" s="590" t="s">
        <v>1188</v>
      </c>
      <c r="C12" s="592">
        <v>148312</v>
      </c>
      <c r="D12" s="592">
        <v>148312</v>
      </c>
      <c r="E12" s="592">
        <v>0</v>
      </c>
      <c r="F12" s="592">
        <v>0</v>
      </c>
    </row>
    <row r="13" spans="1:10" s="413" customFormat="1" ht="15">
      <c r="A13" s="589">
        <v>7</v>
      </c>
      <c r="B13" s="590" t="s">
        <v>1189</v>
      </c>
      <c r="C13" s="592">
        <v>734458</v>
      </c>
      <c r="D13" s="592">
        <v>734458</v>
      </c>
      <c r="E13" s="592">
        <v>0</v>
      </c>
      <c r="F13" s="592">
        <v>0</v>
      </c>
    </row>
    <row r="14" spans="1:10" s="413" customFormat="1" ht="15">
      <c r="A14" s="589">
        <v>8</v>
      </c>
      <c r="B14" s="590" t="s">
        <v>425</v>
      </c>
      <c r="C14" s="592">
        <v>2335000</v>
      </c>
      <c r="D14" s="592">
        <v>2335000</v>
      </c>
      <c r="E14" s="592">
        <v>0</v>
      </c>
      <c r="F14" s="592">
        <v>0</v>
      </c>
    </row>
    <row r="15" spans="1:10" s="413" customFormat="1" ht="19.5" customHeight="1">
      <c r="A15" s="589">
        <v>9</v>
      </c>
      <c r="B15" s="590" t="s">
        <v>1078</v>
      </c>
      <c r="C15" s="592">
        <v>340427</v>
      </c>
      <c r="D15" s="592">
        <v>340427</v>
      </c>
      <c r="E15" s="592">
        <v>0</v>
      </c>
      <c r="F15" s="592">
        <v>0</v>
      </c>
    </row>
    <row r="16" spans="1:10" s="413" customFormat="1" ht="15">
      <c r="A16" s="589"/>
      <c r="B16" s="590"/>
      <c r="C16" s="592"/>
      <c r="D16" s="592"/>
      <c r="E16" s="592"/>
      <c r="F16" s="592"/>
    </row>
    <row r="17" spans="1:6" s="413" customFormat="1" ht="27.75" customHeight="1">
      <c r="A17" s="551"/>
      <c r="B17" s="552" t="s">
        <v>393</v>
      </c>
      <c r="C17" s="553">
        <f>SUM(C7:C16)</f>
        <v>21884111</v>
      </c>
      <c r="D17" s="553">
        <f>SUM(D7:D16)</f>
        <v>21884111</v>
      </c>
      <c r="E17" s="553">
        <f>SUM(E7:E16)</f>
        <v>0</v>
      </c>
      <c r="F17" s="553">
        <v>0</v>
      </c>
    </row>
    <row r="18" spans="1:6" s="413" customFormat="1" ht="15">
      <c r="A18" s="589"/>
      <c r="B18" s="590"/>
      <c r="C18" s="592"/>
      <c r="D18" s="592"/>
      <c r="E18" s="592"/>
      <c r="F18" s="592"/>
    </row>
    <row r="19" spans="1:6" s="413" customFormat="1" ht="15">
      <c r="A19" s="589">
        <v>1</v>
      </c>
      <c r="B19" s="590" t="s">
        <v>1190</v>
      </c>
      <c r="C19" s="592">
        <v>1215000</v>
      </c>
      <c r="D19" s="592">
        <v>1046655</v>
      </c>
      <c r="E19" s="592">
        <v>0</v>
      </c>
      <c r="F19" s="592">
        <f>SUM(C19-D19)</f>
        <v>168345</v>
      </c>
    </row>
    <row r="20" spans="1:6" s="413" customFormat="1" ht="15">
      <c r="A20" s="589">
        <v>2</v>
      </c>
      <c r="B20" s="590" t="s">
        <v>1191</v>
      </c>
      <c r="C20" s="592">
        <v>5790620</v>
      </c>
      <c r="D20" s="592">
        <v>5589930</v>
      </c>
      <c r="E20" s="592">
        <v>0</v>
      </c>
      <c r="F20" s="592">
        <f>SUM(C20-D20)</f>
        <v>200690</v>
      </c>
    </row>
    <row r="21" spans="1:6" s="659" customFormat="1" ht="15">
      <c r="A21" s="551"/>
      <c r="B21" s="552" t="s">
        <v>393</v>
      </c>
      <c r="C21" s="553">
        <f>SUM(C19:C20)</f>
        <v>7005620</v>
      </c>
      <c r="D21" s="553">
        <f t="shared" ref="D21:F21" si="0">SUM(D19:D20)</f>
        <v>6636585</v>
      </c>
      <c r="E21" s="553">
        <f t="shared" si="0"/>
        <v>0</v>
      </c>
      <c r="F21" s="553">
        <f t="shared" si="0"/>
        <v>369035</v>
      </c>
    </row>
    <row r="22" spans="1:6" s="659" customFormat="1" ht="15">
      <c r="A22" s="551"/>
      <c r="B22" s="552"/>
      <c r="C22" s="553"/>
      <c r="D22" s="553"/>
      <c r="E22" s="553"/>
      <c r="F22" s="553"/>
    </row>
    <row r="23" spans="1:6" s="659" customFormat="1" ht="15">
      <c r="A23" s="551"/>
      <c r="B23" s="552" t="s">
        <v>1098</v>
      </c>
      <c r="C23" s="553">
        <f>SUM(C17+C21)</f>
        <v>28889731</v>
      </c>
      <c r="D23" s="553">
        <f t="shared" ref="D23:F23" si="1">SUM(D17+D21)</f>
        <v>28520696</v>
      </c>
      <c r="E23" s="553">
        <f t="shared" si="1"/>
        <v>0</v>
      </c>
      <c r="F23" s="553">
        <f t="shared" si="1"/>
        <v>369035</v>
      </c>
    </row>
  </sheetData>
  <mergeCells count="3">
    <mergeCell ref="B1:D1"/>
    <mergeCell ref="A3:F3"/>
    <mergeCell ref="A4:F4"/>
  </mergeCells>
  <pageMargins left="0.74803149606299213" right="0.74803149606299213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1:E11"/>
  <sheetViews>
    <sheetView workbookViewId="0">
      <selection activeCell="A2" sqref="A2"/>
    </sheetView>
  </sheetViews>
  <sheetFormatPr defaultColWidth="9.140625" defaultRowHeight="12.75"/>
  <cols>
    <col min="1" max="1" width="3" style="554" customWidth="1"/>
    <col min="2" max="2" width="38.85546875" style="554" customWidth="1"/>
    <col min="3" max="3" width="15.7109375" style="564" customWidth="1"/>
    <col min="4" max="5" width="15.7109375" style="554" customWidth="1"/>
    <col min="6" max="16384" width="9.140625" style="554"/>
  </cols>
  <sheetData>
    <row r="1" spans="1:5" ht="15">
      <c r="C1" s="770"/>
      <c r="D1" s="770"/>
      <c r="E1" s="770"/>
    </row>
    <row r="2" spans="1:5" ht="14.25">
      <c r="A2" s="122" t="s">
        <v>1210</v>
      </c>
      <c r="B2" s="555"/>
      <c r="C2" s="555"/>
      <c r="D2" s="555"/>
      <c r="E2" s="555"/>
    </row>
    <row r="4" spans="1:5" ht="40.5" customHeight="1">
      <c r="A4" s="771" t="s">
        <v>982</v>
      </c>
      <c r="B4" s="771"/>
      <c r="C4" s="771"/>
      <c r="D4" s="771"/>
      <c r="E4" s="771"/>
    </row>
    <row r="5" spans="1:5" ht="40.5" customHeight="1">
      <c r="A5" s="772" t="s">
        <v>1004</v>
      </c>
      <c r="B5" s="772"/>
      <c r="C5" s="772"/>
      <c r="D5" s="772"/>
      <c r="E5" s="772"/>
    </row>
    <row r="6" spans="1:5" ht="21.75" customHeight="1">
      <c r="A6" s="556"/>
      <c r="B6" s="557"/>
      <c r="C6" s="557"/>
      <c r="D6" s="557"/>
      <c r="E6" s="557"/>
    </row>
    <row r="7" spans="1:5" ht="15" customHeight="1">
      <c r="A7" s="558"/>
      <c r="B7" s="559"/>
      <c r="C7" s="559"/>
      <c r="D7" s="559"/>
      <c r="E7" s="560" t="s">
        <v>1010</v>
      </c>
    </row>
    <row r="8" spans="1:5" s="596" customFormat="1" ht="24.75" customHeight="1">
      <c r="A8" s="593"/>
      <c r="B8" s="594" t="s">
        <v>1</v>
      </c>
      <c r="C8" s="595" t="s">
        <v>1093</v>
      </c>
      <c r="D8" s="595" t="s">
        <v>1099</v>
      </c>
      <c r="E8" s="595" t="s">
        <v>1193</v>
      </c>
    </row>
    <row r="9" spans="1:5" ht="24.75" customHeight="1">
      <c r="A9" s="561"/>
      <c r="B9" s="561"/>
      <c r="C9" s="561">
        <v>0</v>
      </c>
      <c r="D9" s="561">
        <v>0</v>
      </c>
      <c r="E9" s="561">
        <v>0</v>
      </c>
    </row>
    <row r="10" spans="1:5" ht="24.75" customHeight="1">
      <c r="A10" s="561"/>
      <c r="B10" s="561"/>
      <c r="C10" s="561">
        <v>0</v>
      </c>
      <c r="D10" s="561">
        <v>0</v>
      </c>
      <c r="E10" s="561">
        <v>0</v>
      </c>
    </row>
    <row r="11" spans="1:5" ht="24.75" customHeight="1">
      <c r="A11" s="561"/>
      <c r="B11" s="562" t="s">
        <v>393</v>
      </c>
      <c r="C11" s="563">
        <v>0</v>
      </c>
      <c r="D11" s="563">
        <v>0</v>
      </c>
      <c r="E11" s="563">
        <v>0</v>
      </c>
    </row>
  </sheetData>
  <mergeCells count="3">
    <mergeCell ref="C1:E1"/>
    <mergeCell ref="A4:E4"/>
    <mergeCell ref="A5:E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G26"/>
  <sheetViews>
    <sheetView workbookViewId="0">
      <pane ySplit="6" topLeftCell="A7" activePane="bottomLeft" state="frozen"/>
      <selection activeCell="D11" sqref="D11"/>
      <selection pane="bottomLeft" sqref="A1:C1"/>
    </sheetView>
  </sheetViews>
  <sheetFormatPr defaultRowHeight="12.75"/>
  <cols>
    <col min="1" max="1" width="8.140625" style="140" customWidth="1"/>
    <col min="2" max="2" width="79.28515625" style="140" customWidth="1"/>
    <col min="3" max="5" width="17.140625" style="140" customWidth="1"/>
    <col min="6" max="6" width="17.140625" style="144" customWidth="1"/>
    <col min="7" max="7" width="17.140625" style="140" customWidth="1"/>
    <col min="8" max="255" width="9.140625" style="140"/>
    <col min="256" max="256" width="8.140625" style="140" customWidth="1"/>
    <col min="257" max="257" width="82" style="140" customWidth="1"/>
    <col min="258" max="258" width="19.140625" style="140" customWidth="1"/>
    <col min="259" max="511" width="9.140625" style="140"/>
    <col min="512" max="512" width="8.140625" style="140" customWidth="1"/>
    <col min="513" max="513" width="82" style="140" customWidth="1"/>
    <col min="514" max="514" width="19.140625" style="140" customWidth="1"/>
    <col min="515" max="767" width="9.140625" style="140"/>
    <col min="768" max="768" width="8.140625" style="140" customWidth="1"/>
    <col min="769" max="769" width="82" style="140" customWidth="1"/>
    <col min="770" max="770" width="19.140625" style="140" customWidth="1"/>
    <col min="771" max="1023" width="9.140625" style="140"/>
    <col min="1024" max="1024" width="8.140625" style="140" customWidth="1"/>
    <col min="1025" max="1025" width="82" style="140" customWidth="1"/>
    <col min="1026" max="1026" width="19.140625" style="140" customWidth="1"/>
    <col min="1027" max="1279" width="9.140625" style="140"/>
    <col min="1280" max="1280" width="8.140625" style="140" customWidth="1"/>
    <col min="1281" max="1281" width="82" style="140" customWidth="1"/>
    <col min="1282" max="1282" width="19.140625" style="140" customWidth="1"/>
    <col min="1283" max="1535" width="9.140625" style="140"/>
    <col min="1536" max="1536" width="8.140625" style="140" customWidth="1"/>
    <col min="1537" max="1537" width="82" style="140" customWidth="1"/>
    <col min="1538" max="1538" width="19.140625" style="140" customWidth="1"/>
    <col min="1539" max="1791" width="9.140625" style="140"/>
    <col min="1792" max="1792" width="8.140625" style="140" customWidth="1"/>
    <col min="1793" max="1793" width="82" style="140" customWidth="1"/>
    <col min="1794" max="1794" width="19.140625" style="140" customWidth="1"/>
    <col min="1795" max="2047" width="9.140625" style="140"/>
    <col min="2048" max="2048" width="8.140625" style="140" customWidth="1"/>
    <col min="2049" max="2049" width="82" style="140" customWidth="1"/>
    <col min="2050" max="2050" width="19.140625" style="140" customWidth="1"/>
    <col min="2051" max="2303" width="9.140625" style="140"/>
    <col min="2304" max="2304" width="8.140625" style="140" customWidth="1"/>
    <col min="2305" max="2305" width="82" style="140" customWidth="1"/>
    <col min="2306" max="2306" width="19.140625" style="140" customWidth="1"/>
    <col min="2307" max="2559" width="9.140625" style="140"/>
    <col min="2560" max="2560" width="8.140625" style="140" customWidth="1"/>
    <col min="2561" max="2561" width="82" style="140" customWidth="1"/>
    <col min="2562" max="2562" width="19.140625" style="140" customWidth="1"/>
    <col min="2563" max="2815" width="9.140625" style="140"/>
    <col min="2816" max="2816" width="8.140625" style="140" customWidth="1"/>
    <col min="2817" max="2817" width="82" style="140" customWidth="1"/>
    <col min="2818" max="2818" width="19.140625" style="140" customWidth="1"/>
    <col min="2819" max="3071" width="9.140625" style="140"/>
    <col min="3072" max="3072" width="8.140625" style="140" customWidth="1"/>
    <col min="3073" max="3073" width="82" style="140" customWidth="1"/>
    <col min="3074" max="3074" width="19.140625" style="140" customWidth="1"/>
    <col min="3075" max="3327" width="9.140625" style="140"/>
    <col min="3328" max="3328" width="8.140625" style="140" customWidth="1"/>
    <col min="3329" max="3329" width="82" style="140" customWidth="1"/>
    <col min="3330" max="3330" width="19.140625" style="140" customWidth="1"/>
    <col min="3331" max="3583" width="9.140625" style="140"/>
    <col min="3584" max="3584" width="8.140625" style="140" customWidth="1"/>
    <col min="3585" max="3585" width="82" style="140" customWidth="1"/>
    <col min="3586" max="3586" width="19.140625" style="140" customWidth="1"/>
    <col min="3587" max="3839" width="9.140625" style="140"/>
    <col min="3840" max="3840" width="8.140625" style="140" customWidth="1"/>
    <col min="3841" max="3841" width="82" style="140" customWidth="1"/>
    <col min="3842" max="3842" width="19.140625" style="140" customWidth="1"/>
    <col min="3843" max="4095" width="9.140625" style="140"/>
    <col min="4096" max="4096" width="8.140625" style="140" customWidth="1"/>
    <col min="4097" max="4097" width="82" style="140" customWidth="1"/>
    <col min="4098" max="4098" width="19.140625" style="140" customWidth="1"/>
    <col min="4099" max="4351" width="9.140625" style="140"/>
    <col min="4352" max="4352" width="8.140625" style="140" customWidth="1"/>
    <col min="4353" max="4353" width="82" style="140" customWidth="1"/>
    <col min="4354" max="4354" width="19.140625" style="140" customWidth="1"/>
    <col min="4355" max="4607" width="9.140625" style="140"/>
    <col min="4608" max="4608" width="8.140625" style="140" customWidth="1"/>
    <col min="4609" max="4609" width="82" style="140" customWidth="1"/>
    <col min="4610" max="4610" width="19.140625" style="140" customWidth="1"/>
    <col min="4611" max="4863" width="9.140625" style="140"/>
    <col min="4864" max="4864" width="8.140625" style="140" customWidth="1"/>
    <col min="4865" max="4865" width="82" style="140" customWidth="1"/>
    <col min="4866" max="4866" width="19.140625" style="140" customWidth="1"/>
    <col min="4867" max="5119" width="9.140625" style="140"/>
    <col min="5120" max="5120" width="8.140625" style="140" customWidth="1"/>
    <col min="5121" max="5121" width="82" style="140" customWidth="1"/>
    <col min="5122" max="5122" width="19.140625" style="140" customWidth="1"/>
    <col min="5123" max="5375" width="9.140625" style="140"/>
    <col min="5376" max="5376" width="8.140625" style="140" customWidth="1"/>
    <col min="5377" max="5377" width="82" style="140" customWidth="1"/>
    <col min="5378" max="5378" width="19.140625" style="140" customWidth="1"/>
    <col min="5379" max="5631" width="9.140625" style="140"/>
    <col min="5632" max="5632" width="8.140625" style="140" customWidth="1"/>
    <col min="5633" max="5633" width="82" style="140" customWidth="1"/>
    <col min="5634" max="5634" width="19.140625" style="140" customWidth="1"/>
    <col min="5635" max="5887" width="9.140625" style="140"/>
    <col min="5888" max="5888" width="8.140625" style="140" customWidth="1"/>
    <col min="5889" max="5889" width="82" style="140" customWidth="1"/>
    <col min="5890" max="5890" width="19.140625" style="140" customWidth="1"/>
    <col min="5891" max="6143" width="9.140625" style="140"/>
    <col min="6144" max="6144" width="8.140625" style="140" customWidth="1"/>
    <col min="6145" max="6145" width="82" style="140" customWidth="1"/>
    <col min="6146" max="6146" width="19.140625" style="140" customWidth="1"/>
    <col min="6147" max="6399" width="9.140625" style="140"/>
    <col min="6400" max="6400" width="8.140625" style="140" customWidth="1"/>
    <col min="6401" max="6401" width="82" style="140" customWidth="1"/>
    <col min="6402" max="6402" width="19.140625" style="140" customWidth="1"/>
    <col min="6403" max="6655" width="9.140625" style="140"/>
    <col min="6656" max="6656" width="8.140625" style="140" customWidth="1"/>
    <col min="6657" max="6657" width="82" style="140" customWidth="1"/>
    <col min="6658" max="6658" width="19.140625" style="140" customWidth="1"/>
    <col min="6659" max="6911" width="9.140625" style="140"/>
    <col min="6912" max="6912" width="8.140625" style="140" customWidth="1"/>
    <col min="6913" max="6913" width="82" style="140" customWidth="1"/>
    <col min="6914" max="6914" width="19.140625" style="140" customWidth="1"/>
    <col min="6915" max="7167" width="9.140625" style="140"/>
    <col min="7168" max="7168" width="8.140625" style="140" customWidth="1"/>
    <col min="7169" max="7169" width="82" style="140" customWidth="1"/>
    <col min="7170" max="7170" width="19.140625" style="140" customWidth="1"/>
    <col min="7171" max="7423" width="9.140625" style="140"/>
    <col min="7424" max="7424" width="8.140625" style="140" customWidth="1"/>
    <col min="7425" max="7425" width="82" style="140" customWidth="1"/>
    <col min="7426" max="7426" width="19.140625" style="140" customWidth="1"/>
    <col min="7427" max="7679" width="9.140625" style="140"/>
    <col min="7680" max="7680" width="8.140625" style="140" customWidth="1"/>
    <col min="7681" max="7681" width="82" style="140" customWidth="1"/>
    <col min="7682" max="7682" width="19.140625" style="140" customWidth="1"/>
    <col min="7683" max="7935" width="9.140625" style="140"/>
    <col min="7936" max="7936" width="8.140625" style="140" customWidth="1"/>
    <col min="7937" max="7937" width="82" style="140" customWidth="1"/>
    <col min="7938" max="7938" width="19.140625" style="140" customWidth="1"/>
    <col min="7939" max="8191" width="9.140625" style="140"/>
    <col min="8192" max="8192" width="8.140625" style="140" customWidth="1"/>
    <col min="8193" max="8193" width="82" style="140" customWidth="1"/>
    <col min="8194" max="8194" width="19.140625" style="140" customWidth="1"/>
    <col min="8195" max="8447" width="9.140625" style="140"/>
    <col min="8448" max="8448" width="8.140625" style="140" customWidth="1"/>
    <col min="8449" max="8449" width="82" style="140" customWidth="1"/>
    <col min="8450" max="8450" width="19.140625" style="140" customWidth="1"/>
    <col min="8451" max="8703" width="9.140625" style="140"/>
    <col min="8704" max="8704" width="8.140625" style="140" customWidth="1"/>
    <col min="8705" max="8705" width="82" style="140" customWidth="1"/>
    <col min="8706" max="8706" width="19.140625" style="140" customWidth="1"/>
    <col min="8707" max="8959" width="9.140625" style="140"/>
    <col min="8960" max="8960" width="8.140625" style="140" customWidth="1"/>
    <col min="8961" max="8961" width="82" style="140" customWidth="1"/>
    <col min="8962" max="8962" width="19.140625" style="140" customWidth="1"/>
    <col min="8963" max="9215" width="9.140625" style="140"/>
    <col min="9216" max="9216" width="8.140625" style="140" customWidth="1"/>
    <col min="9217" max="9217" width="82" style="140" customWidth="1"/>
    <col min="9218" max="9218" width="19.140625" style="140" customWidth="1"/>
    <col min="9219" max="9471" width="9.140625" style="140"/>
    <col min="9472" max="9472" width="8.140625" style="140" customWidth="1"/>
    <col min="9473" max="9473" width="82" style="140" customWidth="1"/>
    <col min="9474" max="9474" width="19.140625" style="140" customWidth="1"/>
    <col min="9475" max="9727" width="9.140625" style="140"/>
    <col min="9728" max="9728" width="8.140625" style="140" customWidth="1"/>
    <col min="9729" max="9729" width="82" style="140" customWidth="1"/>
    <col min="9730" max="9730" width="19.140625" style="140" customWidth="1"/>
    <col min="9731" max="9983" width="9.140625" style="140"/>
    <col min="9984" max="9984" width="8.140625" style="140" customWidth="1"/>
    <col min="9985" max="9985" width="82" style="140" customWidth="1"/>
    <col min="9986" max="9986" width="19.140625" style="140" customWidth="1"/>
    <col min="9987" max="10239" width="9.140625" style="140"/>
    <col min="10240" max="10240" width="8.140625" style="140" customWidth="1"/>
    <col min="10241" max="10241" width="82" style="140" customWidth="1"/>
    <col min="10242" max="10242" width="19.140625" style="140" customWidth="1"/>
    <col min="10243" max="10495" width="9.140625" style="140"/>
    <col min="10496" max="10496" width="8.140625" style="140" customWidth="1"/>
    <col min="10497" max="10497" width="82" style="140" customWidth="1"/>
    <col min="10498" max="10498" width="19.140625" style="140" customWidth="1"/>
    <col min="10499" max="10751" width="9.140625" style="140"/>
    <col min="10752" max="10752" width="8.140625" style="140" customWidth="1"/>
    <col min="10753" max="10753" width="82" style="140" customWidth="1"/>
    <col min="10754" max="10754" width="19.140625" style="140" customWidth="1"/>
    <col min="10755" max="11007" width="9.140625" style="140"/>
    <col min="11008" max="11008" width="8.140625" style="140" customWidth="1"/>
    <col min="11009" max="11009" width="82" style="140" customWidth="1"/>
    <col min="11010" max="11010" width="19.140625" style="140" customWidth="1"/>
    <col min="11011" max="11263" width="9.140625" style="140"/>
    <col min="11264" max="11264" width="8.140625" style="140" customWidth="1"/>
    <col min="11265" max="11265" width="82" style="140" customWidth="1"/>
    <col min="11266" max="11266" width="19.140625" style="140" customWidth="1"/>
    <col min="11267" max="11519" width="9.140625" style="140"/>
    <col min="11520" max="11520" width="8.140625" style="140" customWidth="1"/>
    <col min="11521" max="11521" width="82" style="140" customWidth="1"/>
    <col min="11522" max="11522" width="19.140625" style="140" customWidth="1"/>
    <col min="11523" max="11775" width="9.140625" style="140"/>
    <col min="11776" max="11776" width="8.140625" style="140" customWidth="1"/>
    <col min="11777" max="11777" width="82" style="140" customWidth="1"/>
    <col min="11778" max="11778" width="19.140625" style="140" customWidth="1"/>
    <col min="11779" max="12031" width="9.140625" style="140"/>
    <col min="12032" max="12032" width="8.140625" style="140" customWidth="1"/>
    <col min="12033" max="12033" width="82" style="140" customWidth="1"/>
    <col min="12034" max="12034" width="19.140625" style="140" customWidth="1"/>
    <col min="12035" max="12287" width="9.140625" style="140"/>
    <col min="12288" max="12288" width="8.140625" style="140" customWidth="1"/>
    <col min="12289" max="12289" width="82" style="140" customWidth="1"/>
    <col min="12290" max="12290" width="19.140625" style="140" customWidth="1"/>
    <col min="12291" max="12543" width="9.140625" style="140"/>
    <col min="12544" max="12544" width="8.140625" style="140" customWidth="1"/>
    <col min="12545" max="12545" width="82" style="140" customWidth="1"/>
    <col min="12546" max="12546" width="19.140625" style="140" customWidth="1"/>
    <col min="12547" max="12799" width="9.140625" style="140"/>
    <col min="12800" max="12800" width="8.140625" style="140" customWidth="1"/>
    <col min="12801" max="12801" width="82" style="140" customWidth="1"/>
    <col min="12802" max="12802" width="19.140625" style="140" customWidth="1"/>
    <col min="12803" max="13055" width="9.140625" style="140"/>
    <col min="13056" max="13056" width="8.140625" style="140" customWidth="1"/>
    <col min="13057" max="13057" width="82" style="140" customWidth="1"/>
    <col min="13058" max="13058" width="19.140625" style="140" customWidth="1"/>
    <col min="13059" max="13311" width="9.140625" style="140"/>
    <col min="13312" max="13312" width="8.140625" style="140" customWidth="1"/>
    <col min="13313" max="13313" width="82" style="140" customWidth="1"/>
    <col min="13314" max="13314" width="19.140625" style="140" customWidth="1"/>
    <col min="13315" max="13567" width="9.140625" style="140"/>
    <col min="13568" max="13568" width="8.140625" style="140" customWidth="1"/>
    <col min="13569" max="13569" width="82" style="140" customWidth="1"/>
    <col min="13570" max="13570" width="19.140625" style="140" customWidth="1"/>
    <col min="13571" max="13823" width="9.140625" style="140"/>
    <col min="13824" max="13824" width="8.140625" style="140" customWidth="1"/>
    <col min="13825" max="13825" width="82" style="140" customWidth="1"/>
    <col min="13826" max="13826" width="19.140625" style="140" customWidth="1"/>
    <col min="13827" max="14079" width="9.140625" style="140"/>
    <col min="14080" max="14080" width="8.140625" style="140" customWidth="1"/>
    <col min="14081" max="14081" width="82" style="140" customWidth="1"/>
    <col min="14082" max="14082" width="19.140625" style="140" customWidth="1"/>
    <col min="14083" max="14335" width="9.140625" style="140"/>
    <col min="14336" max="14336" width="8.140625" style="140" customWidth="1"/>
    <col min="14337" max="14337" width="82" style="140" customWidth="1"/>
    <col min="14338" max="14338" width="19.140625" style="140" customWidth="1"/>
    <col min="14339" max="14591" width="9.140625" style="140"/>
    <col min="14592" max="14592" width="8.140625" style="140" customWidth="1"/>
    <col min="14593" max="14593" width="82" style="140" customWidth="1"/>
    <col min="14594" max="14594" width="19.140625" style="140" customWidth="1"/>
    <col min="14595" max="14847" width="9.140625" style="140"/>
    <col min="14848" max="14848" width="8.140625" style="140" customWidth="1"/>
    <col min="14849" max="14849" width="82" style="140" customWidth="1"/>
    <col min="14850" max="14850" width="19.140625" style="140" customWidth="1"/>
    <col min="14851" max="15103" width="9.140625" style="140"/>
    <col min="15104" max="15104" width="8.140625" style="140" customWidth="1"/>
    <col min="15105" max="15105" width="82" style="140" customWidth="1"/>
    <col min="15106" max="15106" width="19.140625" style="140" customWidth="1"/>
    <col min="15107" max="15359" width="9.140625" style="140"/>
    <col min="15360" max="15360" width="8.140625" style="140" customWidth="1"/>
    <col min="15361" max="15361" width="82" style="140" customWidth="1"/>
    <col min="15362" max="15362" width="19.140625" style="140" customWidth="1"/>
    <col min="15363" max="15615" width="9.140625" style="140"/>
    <col min="15616" max="15616" width="8.140625" style="140" customWidth="1"/>
    <col min="15617" max="15617" width="82" style="140" customWidth="1"/>
    <col min="15618" max="15618" width="19.140625" style="140" customWidth="1"/>
    <col min="15619" max="15871" width="9.140625" style="140"/>
    <col min="15872" max="15872" width="8.140625" style="140" customWidth="1"/>
    <col min="15873" max="15873" width="82" style="140" customWidth="1"/>
    <col min="15874" max="15874" width="19.140625" style="140" customWidth="1"/>
    <col min="15875" max="16127" width="9.140625" style="140"/>
    <col min="16128" max="16128" width="8.140625" style="140" customWidth="1"/>
    <col min="16129" max="16129" width="82" style="140" customWidth="1"/>
    <col min="16130" max="16130" width="19.140625" style="140" customWidth="1"/>
    <col min="16131" max="16384" width="9.140625" style="140"/>
  </cols>
  <sheetData>
    <row r="1" spans="1:7">
      <c r="A1" s="764" t="s">
        <v>1211</v>
      </c>
      <c r="B1" s="764"/>
      <c r="C1" s="764"/>
    </row>
    <row r="2" spans="1:7" ht="18.75" customHeight="1">
      <c r="A2" s="766" t="s">
        <v>982</v>
      </c>
      <c r="B2" s="766"/>
      <c r="C2" s="766"/>
      <c r="D2" s="766"/>
      <c r="E2" s="766"/>
      <c r="F2" s="766"/>
      <c r="G2" s="766"/>
    </row>
    <row r="3" spans="1:7" ht="18.75" customHeight="1">
      <c r="A3" s="766" t="s">
        <v>1194</v>
      </c>
      <c r="B3" s="766"/>
      <c r="C3" s="766"/>
      <c r="D3" s="766"/>
      <c r="E3" s="766"/>
      <c r="F3" s="766"/>
      <c r="G3" s="766"/>
    </row>
    <row r="4" spans="1:7">
      <c r="E4" s="773" t="s">
        <v>1033</v>
      </c>
      <c r="F4" s="773"/>
      <c r="G4" s="773"/>
    </row>
    <row r="5" spans="1:7" ht="60.75" customHeight="1">
      <c r="A5" s="145" t="s">
        <v>395</v>
      </c>
      <c r="B5" s="146" t="s">
        <v>1</v>
      </c>
      <c r="C5" s="147" t="s">
        <v>956</v>
      </c>
      <c r="D5" s="148" t="s">
        <v>979</v>
      </c>
      <c r="E5" s="148" t="s">
        <v>980</v>
      </c>
      <c r="F5" s="148" t="s">
        <v>981</v>
      </c>
      <c r="G5" s="148" t="s">
        <v>1079</v>
      </c>
    </row>
    <row r="6" spans="1:7">
      <c r="A6" s="142">
        <v>1</v>
      </c>
      <c r="B6" s="142">
        <v>2</v>
      </c>
      <c r="C6" s="142">
        <v>3</v>
      </c>
      <c r="D6" s="149">
        <v>4</v>
      </c>
      <c r="E6" s="149">
        <v>5</v>
      </c>
      <c r="F6" s="149">
        <v>6</v>
      </c>
      <c r="G6" s="149">
        <v>6</v>
      </c>
    </row>
    <row r="7" spans="1:7" ht="20.100000000000001" customHeight="1">
      <c r="A7" s="150" t="s">
        <v>204</v>
      </c>
      <c r="B7" s="151" t="s">
        <v>468</v>
      </c>
      <c r="C7" s="152">
        <f>SUM(D7:G7)</f>
        <v>444444537</v>
      </c>
      <c r="D7" s="153">
        <v>435223144</v>
      </c>
      <c r="E7" s="153">
        <v>2515652</v>
      </c>
      <c r="F7" s="153">
        <v>5281959</v>
      </c>
      <c r="G7" s="153">
        <v>1423782</v>
      </c>
    </row>
    <row r="8" spans="1:7" ht="20.100000000000001" customHeight="1">
      <c r="A8" s="150" t="s">
        <v>207</v>
      </c>
      <c r="B8" s="151" t="s">
        <v>469</v>
      </c>
      <c r="C8" s="152">
        <f>SUM(D8:G8)</f>
        <v>695249716</v>
      </c>
      <c r="D8" s="153">
        <v>549052418</v>
      </c>
      <c r="E8" s="153">
        <v>55099577</v>
      </c>
      <c r="F8" s="153">
        <v>79563434</v>
      </c>
      <c r="G8" s="153">
        <v>11534287</v>
      </c>
    </row>
    <row r="9" spans="1:7" ht="20.100000000000001" customHeight="1">
      <c r="A9" s="154" t="s">
        <v>210</v>
      </c>
      <c r="B9" s="155" t="s">
        <v>470</v>
      </c>
      <c r="C9" s="187">
        <f>C7-C8</f>
        <v>-250805179</v>
      </c>
      <c r="D9" s="187">
        <f>D7-D8</f>
        <v>-113829274</v>
      </c>
      <c r="E9" s="187">
        <f t="shared" ref="E9:G9" si="0">E7-E8</f>
        <v>-52583925</v>
      </c>
      <c r="F9" s="187">
        <f t="shared" ref="F9" si="1">F7-F8</f>
        <v>-74281475</v>
      </c>
      <c r="G9" s="187">
        <f t="shared" si="0"/>
        <v>-10110505</v>
      </c>
    </row>
    <row r="10" spans="1:7" ht="20.100000000000001" customHeight="1">
      <c r="A10" s="150" t="s">
        <v>213</v>
      </c>
      <c r="B10" s="151" t="s">
        <v>471</v>
      </c>
      <c r="C10" s="152">
        <f>SUM(D10:G10)</f>
        <v>509662732</v>
      </c>
      <c r="D10" s="153">
        <v>370104745</v>
      </c>
      <c r="E10" s="153">
        <v>54400233</v>
      </c>
      <c r="F10" s="153">
        <v>74863001</v>
      </c>
      <c r="G10" s="153">
        <v>10294753</v>
      </c>
    </row>
    <row r="11" spans="1:7" ht="19.5" customHeight="1">
      <c r="A11" s="150" t="s">
        <v>216</v>
      </c>
      <c r="B11" s="151" t="s">
        <v>472</v>
      </c>
      <c r="C11" s="152">
        <f>SUM(D11:G11)</f>
        <v>146013004</v>
      </c>
      <c r="D11" s="153">
        <v>146013004</v>
      </c>
      <c r="E11" s="153"/>
      <c r="F11" s="153"/>
      <c r="G11" s="153"/>
    </row>
    <row r="12" spans="1:7" ht="20.100000000000001" customHeight="1">
      <c r="A12" s="154" t="s">
        <v>219</v>
      </c>
      <c r="B12" s="155" t="s">
        <v>473</v>
      </c>
      <c r="C12" s="187">
        <f>C10-C11</f>
        <v>363649728</v>
      </c>
      <c r="D12" s="187">
        <f>D10-D11</f>
        <v>224091741</v>
      </c>
      <c r="E12" s="187">
        <f t="shared" ref="E12:G12" si="2">E10-E11</f>
        <v>54400233</v>
      </c>
      <c r="F12" s="187">
        <f t="shared" ref="F12" si="3">F10-F11</f>
        <v>74863001</v>
      </c>
      <c r="G12" s="187">
        <f t="shared" si="2"/>
        <v>10294753</v>
      </c>
    </row>
    <row r="13" spans="1:7" ht="20.100000000000001" customHeight="1">
      <c r="A13" s="154" t="s">
        <v>222</v>
      </c>
      <c r="B13" s="155" t="s">
        <v>474</v>
      </c>
      <c r="C13" s="187">
        <f>C9+C12</f>
        <v>112844549</v>
      </c>
      <c r="D13" s="187">
        <f>D9+D12</f>
        <v>110262467</v>
      </c>
      <c r="E13" s="187">
        <f t="shared" ref="E13:G13" si="4">E9+E12</f>
        <v>1816308</v>
      </c>
      <c r="F13" s="187">
        <f t="shared" ref="F13" si="5">F9+F12</f>
        <v>581526</v>
      </c>
      <c r="G13" s="187">
        <f t="shared" si="4"/>
        <v>184248</v>
      </c>
    </row>
    <row r="14" spans="1:7" ht="20.100000000000001" customHeight="1">
      <c r="A14" s="150" t="s">
        <v>225</v>
      </c>
      <c r="B14" s="151" t="s">
        <v>475</v>
      </c>
      <c r="C14" s="152">
        <f t="shared" ref="C14:C20" si="6">SUM(D14:G14)</f>
        <v>0</v>
      </c>
      <c r="D14" s="153"/>
      <c r="E14" s="153"/>
      <c r="F14" s="153"/>
      <c r="G14" s="153"/>
    </row>
    <row r="15" spans="1:7" ht="20.100000000000001" customHeight="1">
      <c r="A15" s="150" t="s">
        <v>228</v>
      </c>
      <c r="B15" s="151" t="s">
        <v>476</v>
      </c>
      <c r="C15" s="152">
        <f t="shared" si="6"/>
        <v>0</v>
      </c>
      <c r="D15" s="153"/>
      <c r="E15" s="153"/>
      <c r="F15" s="153"/>
      <c r="G15" s="153"/>
    </row>
    <row r="16" spans="1:7" ht="20.100000000000001" customHeight="1">
      <c r="A16" s="154" t="s">
        <v>231</v>
      </c>
      <c r="B16" s="155" t="s">
        <v>477</v>
      </c>
      <c r="C16" s="152">
        <f t="shared" si="6"/>
        <v>0</v>
      </c>
      <c r="D16" s="153"/>
      <c r="E16" s="153"/>
      <c r="F16" s="153"/>
      <c r="G16" s="153"/>
    </row>
    <row r="17" spans="1:7" ht="20.100000000000001" customHeight="1">
      <c r="A17" s="150" t="s">
        <v>234</v>
      </c>
      <c r="B17" s="151" t="s">
        <v>478</v>
      </c>
      <c r="C17" s="152">
        <f t="shared" si="6"/>
        <v>0</v>
      </c>
      <c r="D17" s="153"/>
      <c r="E17" s="153"/>
      <c r="F17" s="153"/>
      <c r="G17" s="153"/>
    </row>
    <row r="18" spans="1:7" ht="20.100000000000001" customHeight="1">
      <c r="A18" s="150" t="s">
        <v>237</v>
      </c>
      <c r="B18" s="151" t="s">
        <v>479</v>
      </c>
      <c r="C18" s="152">
        <f t="shared" si="6"/>
        <v>0</v>
      </c>
      <c r="D18" s="153"/>
      <c r="E18" s="153"/>
      <c r="F18" s="153"/>
      <c r="G18" s="153"/>
    </row>
    <row r="19" spans="1:7" ht="20.100000000000001" customHeight="1">
      <c r="A19" s="154" t="s">
        <v>239</v>
      </c>
      <c r="B19" s="155" t="s">
        <v>480</v>
      </c>
      <c r="C19" s="152">
        <f t="shared" si="6"/>
        <v>0</v>
      </c>
      <c r="D19" s="153"/>
      <c r="E19" s="153"/>
      <c r="F19" s="153"/>
      <c r="G19" s="153"/>
    </row>
    <row r="20" spans="1:7" ht="20.100000000000001" customHeight="1">
      <c r="A20" s="154" t="s">
        <v>242</v>
      </c>
      <c r="B20" s="155" t="s">
        <v>481</v>
      </c>
      <c r="C20" s="152">
        <f t="shared" si="6"/>
        <v>0</v>
      </c>
      <c r="D20" s="153"/>
      <c r="E20" s="153"/>
      <c r="F20" s="153"/>
      <c r="G20" s="153"/>
    </row>
    <row r="21" spans="1:7" ht="20.100000000000001" customHeight="1">
      <c r="A21" s="154" t="s">
        <v>245</v>
      </c>
      <c r="B21" s="155" t="s">
        <v>482</v>
      </c>
      <c r="C21" s="187">
        <f>C13+C20</f>
        <v>112844549</v>
      </c>
      <c r="D21" s="187">
        <f>D13+D20</f>
        <v>110262467</v>
      </c>
      <c r="E21" s="187">
        <f t="shared" ref="E21:G21" si="7">E13+E20</f>
        <v>1816308</v>
      </c>
      <c r="F21" s="187">
        <f t="shared" si="7"/>
        <v>581526</v>
      </c>
      <c r="G21" s="187">
        <f t="shared" si="7"/>
        <v>184248</v>
      </c>
    </row>
    <row r="23" spans="1:7" s="660" customFormat="1" ht="14.25"/>
    <row r="24" spans="1:7" s="660" customFormat="1" ht="14.25"/>
    <row r="25" spans="1:7" s="660" customFormat="1" ht="14.25">
      <c r="B25" s="662"/>
      <c r="D25" s="661"/>
    </row>
    <row r="26" spans="1:7" s="660" customFormat="1" ht="14.25"/>
  </sheetData>
  <mergeCells count="4">
    <mergeCell ref="A1:C1"/>
    <mergeCell ref="E4:G4"/>
    <mergeCell ref="A2:G2"/>
    <mergeCell ref="A3:G3"/>
  </mergeCells>
  <printOptions horizontalCentered="1"/>
  <pageMargins left="0.35433070866141736" right="0.35433070866141736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1:Q257"/>
  <sheetViews>
    <sheetView tabSelected="1" topLeftCell="B1" workbookViewId="0">
      <pane xSplit="1" ySplit="1" topLeftCell="C2" activePane="bottomRight" state="frozen"/>
      <selection activeCell="D11" sqref="D11"/>
      <selection pane="topRight" activeCell="D11" sqref="D11"/>
      <selection pane="bottomLeft" activeCell="D11" sqref="D11"/>
      <selection pane="bottomRight" activeCell="B1" sqref="B1"/>
    </sheetView>
  </sheetViews>
  <sheetFormatPr defaultRowHeight="12.75"/>
  <cols>
    <col min="1" max="1" width="8.140625" style="384" customWidth="1"/>
    <col min="2" max="2" width="108.28515625" style="384" customWidth="1"/>
    <col min="3" max="17" width="13.7109375" style="384" customWidth="1"/>
    <col min="18" max="253" width="9.140625" style="384"/>
    <col min="254" max="254" width="8.140625" style="384" customWidth="1"/>
    <col min="255" max="255" width="82" style="384" customWidth="1"/>
    <col min="256" max="258" width="19.140625" style="384" customWidth="1"/>
    <col min="259" max="509" width="9.140625" style="384"/>
    <col min="510" max="510" width="8.140625" style="384" customWidth="1"/>
    <col min="511" max="511" width="82" style="384" customWidth="1"/>
    <col min="512" max="514" width="19.140625" style="384" customWidth="1"/>
    <col min="515" max="765" width="9.140625" style="384"/>
    <col min="766" max="766" width="8.140625" style="384" customWidth="1"/>
    <col min="767" max="767" width="82" style="384" customWidth="1"/>
    <col min="768" max="770" width="19.140625" style="384" customWidth="1"/>
    <col min="771" max="1021" width="9.140625" style="384"/>
    <col min="1022" max="1022" width="8.140625" style="384" customWidth="1"/>
    <col min="1023" max="1023" width="82" style="384" customWidth="1"/>
    <col min="1024" max="1026" width="19.140625" style="384" customWidth="1"/>
    <col min="1027" max="1277" width="9.140625" style="384"/>
    <col min="1278" max="1278" width="8.140625" style="384" customWidth="1"/>
    <col min="1279" max="1279" width="82" style="384" customWidth="1"/>
    <col min="1280" max="1282" width="19.140625" style="384" customWidth="1"/>
    <col min="1283" max="1533" width="9.140625" style="384"/>
    <col min="1534" max="1534" width="8.140625" style="384" customWidth="1"/>
    <col min="1535" max="1535" width="82" style="384" customWidth="1"/>
    <col min="1536" max="1538" width="19.140625" style="384" customWidth="1"/>
    <col min="1539" max="1789" width="9.140625" style="384"/>
    <col min="1790" max="1790" width="8.140625" style="384" customWidth="1"/>
    <col min="1791" max="1791" width="82" style="384" customWidth="1"/>
    <col min="1792" max="1794" width="19.140625" style="384" customWidth="1"/>
    <col min="1795" max="2045" width="9.140625" style="384"/>
    <col min="2046" max="2046" width="8.140625" style="384" customWidth="1"/>
    <col min="2047" max="2047" width="82" style="384" customWidth="1"/>
    <col min="2048" max="2050" width="19.140625" style="384" customWidth="1"/>
    <col min="2051" max="2301" width="9.140625" style="384"/>
    <col min="2302" max="2302" width="8.140625" style="384" customWidth="1"/>
    <col min="2303" max="2303" width="82" style="384" customWidth="1"/>
    <col min="2304" max="2306" width="19.140625" style="384" customWidth="1"/>
    <col min="2307" max="2557" width="9.140625" style="384"/>
    <col min="2558" max="2558" width="8.140625" style="384" customWidth="1"/>
    <col min="2559" max="2559" width="82" style="384" customWidth="1"/>
    <col min="2560" max="2562" width="19.140625" style="384" customWidth="1"/>
    <col min="2563" max="2813" width="9.140625" style="384"/>
    <col min="2814" max="2814" width="8.140625" style="384" customWidth="1"/>
    <col min="2815" max="2815" width="82" style="384" customWidth="1"/>
    <col min="2816" max="2818" width="19.140625" style="384" customWidth="1"/>
    <col min="2819" max="3069" width="9.140625" style="384"/>
    <col min="3070" max="3070" width="8.140625" style="384" customWidth="1"/>
    <col min="3071" max="3071" width="82" style="384" customWidth="1"/>
    <col min="3072" max="3074" width="19.140625" style="384" customWidth="1"/>
    <col min="3075" max="3325" width="9.140625" style="384"/>
    <col min="3326" max="3326" width="8.140625" style="384" customWidth="1"/>
    <col min="3327" max="3327" width="82" style="384" customWidth="1"/>
    <col min="3328" max="3330" width="19.140625" style="384" customWidth="1"/>
    <col min="3331" max="3581" width="9.140625" style="384"/>
    <col min="3582" max="3582" width="8.140625" style="384" customWidth="1"/>
    <col min="3583" max="3583" width="82" style="384" customWidth="1"/>
    <col min="3584" max="3586" width="19.140625" style="384" customWidth="1"/>
    <col min="3587" max="3837" width="9.140625" style="384"/>
    <col min="3838" max="3838" width="8.140625" style="384" customWidth="1"/>
    <col min="3839" max="3839" width="82" style="384" customWidth="1"/>
    <col min="3840" max="3842" width="19.140625" style="384" customWidth="1"/>
    <col min="3843" max="4093" width="9.140625" style="384"/>
    <col min="4094" max="4094" width="8.140625" style="384" customWidth="1"/>
    <col min="4095" max="4095" width="82" style="384" customWidth="1"/>
    <col min="4096" max="4098" width="19.140625" style="384" customWidth="1"/>
    <col min="4099" max="4349" width="9.140625" style="384"/>
    <col min="4350" max="4350" width="8.140625" style="384" customWidth="1"/>
    <col min="4351" max="4351" width="82" style="384" customWidth="1"/>
    <col min="4352" max="4354" width="19.140625" style="384" customWidth="1"/>
    <col min="4355" max="4605" width="9.140625" style="384"/>
    <col min="4606" max="4606" width="8.140625" style="384" customWidth="1"/>
    <col min="4607" max="4607" width="82" style="384" customWidth="1"/>
    <col min="4608" max="4610" width="19.140625" style="384" customWidth="1"/>
    <col min="4611" max="4861" width="9.140625" style="384"/>
    <col min="4862" max="4862" width="8.140625" style="384" customWidth="1"/>
    <col min="4863" max="4863" width="82" style="384" customWidth="1"/>
    <col min="4864" max="4866" width="19.140625" style="384" customWidth="1"/>
    <col min="4867" max="5117" width="9.140625" style="384"/>
    <col min="5118" max="5118" width="8.140625" style="384" customWidth="1"/>
    <col min="5119" max="5119" width="82" style="384" customWidth="1"/>
    <col min="5120" max="5122" width="19.140625" style="384" customWidth="1"/>
    <col min="5123" max="5373" width="9.140625" style="384"/>
    <col min="5374" max="5374" width="8.140625" style="384" customWidth="1"/>
    <col min="5375" max="5375" width="82" style="384" customWidth="1"/>
    <col min="5376" max="5378" width="19.140625" style="384" customWidth="1"/>
    <col min="5379" max="5629" width="9.140625" style="384"/>
    <col min="5630" max="5630" width="8.140625" style="384" customWidth="1"/>
    <col min="5631" max="5631" width="82" style="384" customWidth="1"/>
    <col min="5632" max="5634" width="19.140625" style="384" customWidth="1"/>
    <col min="5635" max="5885" width="9.140625" style="384"/>
    <col min="5886" max="5886" width="8.140625" style="384" customWidth="1"/>
    <col min="5887" max="5887" width="82" style="384" customWidth="1"/>
    <col min="5888" max="5890" width="19.140625" style="384" customWidth="1"/>
    <col min="5891" max="6141" width="9.140625" style="384"/>
    <col min="6142" max="6142" width="8.140625" style="384" customWidth="1"/>
    <col min="6143" max="6143" width="82" style="384" customWidth="1"/>
    <col min="6144" max="6146" width="19.140625" style="384" customWidth="1"/>
    <col min="6147" max="6397" width="9.140625" style="384"/>
    <col min="6398" max="6398" width="8.140625" style="384" customWidth="1"/>
    <col min="6399" max="6399" width="82" style="384" customWidth="1"/>
    <col min="6400" max="6402" width="19.140625" style="384" customWidth="1"/>
    <col min="6403" max="6653" width="9.140625" style="384"/>
    <col min="6654" max="6654" width="8.140625" style="384" customWidth="1"/>
    <col min="6655" max="6655" width="82" style="384" customWidth="1"/>
    <col min="6656" max="6658" width="19.140625" style="384" customWidth="1"/>
    <col min="6659" max="6909" width="9.140625" style="384"/>
    <col min="6910" max="6910" width="8.140625" style="384" customWidth="1"/>
    <col min="6911" max="6911" width="82" style="384" customWidth="1"/>
    <col min="6912" max="6914" width="19.140625" style="384" customWidth="1"/>
    <col min="6915" max="7165" width="9.140625" style="384"/>
    <col min="7166" max="7166" width="8.140625" style="384" customWidth="1"/>
    <col min="7167" max="7167" width="82" style="384" customWidth="1"/>
    <col min="7168" max="7170" width="19.140625" style="384" customWidth="1"/>
    <col min="7171" max="7421" width="9.140625" style="384"/>
    <col min="7422" max="7422" width="8.140625" style="384" customWidth="1"/>
    <col min="7423" max="7423" width="82" style="384" customWidth="1"/>
    <col min="7424" max="7426" width="19.140625" style="384" customWidth="1"/>
    <col min="7427" max="7677" width="9.140625" style="384"/>
    <col min="7678" max="7678" width="8.140625" style="384" customWidth="1"/>
    <col min="7679" max="7679" width="82" style="384" customWidth="1"/>
    <col min="7680" max="7682" width="19.140625" style="384" customWidth="1"/>
    <col min="7683" max="7933" width="9.140625" style="384"/>
    <col min="7934" max="7934" width="8.140625" style="384" customWidth="1"/>
    <col min="7935" max="7935" width="82" style="384" customWidth="1"/>
    <col min="7936" max="7938" width="19.140625" style="384" customWidth="1"/>
    <col min="7939" max="8189" width="9.140625" style="384"/>
    <col min="8190" max="8190" width="8.140625" style="384" customWidth="1"/>
    <col min="8191" max="8191" width="82" style="384" customWidth="1"/>
    <col min="8192" max="8194" width="19.140625" style="384" customWidth="1"/>
    <col min="8195" max="8445" width="9.140625" style="384"/>
    <col min="8446" max="8446" width="8.140625" style="384" customWidth="1"/>
    <col min="8447" max="8447" width="82" style="384" customWidth="1"/>
    <col min="8448" max="8450" width="19.140625" style="384" customWidth="1"/>
    <col min="8451" max="8701" width="9.140625" style="384"/>
    <col min="8702" max="8702" width="8.140625" style="384" customWidth="1"/>
    <col min="8703" max="8703" width="82" style="384" customWidth="1"/>
    <col min="8704" max="8706" width="19.140625" style="384" customWidth="1"/>
    <col min="8707" max="8957" width="9.140625" style="384"/>
    <col min="8958" max="8958" width="8.140625" style="384" customWidth="1"/>
    <col min="8959" max="8959" width="82" style="384" customWidth="1"/>
    <col min="8960" max="8962" width="19.140625" style="384" customWidth="1"/>
    <col min="8963" max="9213" width="9.140625" style="384"/>
    <col min="9214" max="9214" width="8.140625" style="384" customWidth="1"/>
    <col min="9215" max="9215" width="82" style="384" customWidth="1"/>
    <col min="9216" max="9218" width="19.140625" style="384" customWidth="1"/>
    <col min="9219" max="9469" width="9.140625" style="384"/>
    <col min="9470" max="9470" width="8.140625" style="384" customWidth="1"/>
    <col min="9471" max="9471" width="82" style="384" customWidth="1"/>
    <col min="9472" max="9474" width="19.140625" style="384" customWidth="1"/>
    <col min="9475" max="9725" width="9.140625" style="384"/>
    <col min="9726" max="9726" width="8.140625" style="384" customWidth="1"/>
    <col min="9727" max="9727" width="82" style="384" customWidth="1"/>
    <col min="9728" max="9730" width="19.140625" style="384" customWidth="1"/>
    <col min="9731" max="9981" width="9.140625" style="384"/>
    <col min="9982" max="9982" width="8.140625" style="384" customWidth="1"/>
    <col min="9983" max="9983" width="82" style="384" customWidth="1"/>
    <col min="9984" max="9986" width="19.140625" style="384" customWidth="1"/>
    <col min="9987" max="10237" width="9.140625" style="384"/>
    <col min="10238" max="10238" width="8.140625" style="384" customWidth="1"/>
    <col min="10239" max="10239" width="82" style="384" customWidth="1"/>
    <col min="10240" max="10242" width="19.140625" style="384" customWidth="1"/>
    <col min="10243" max="10493" width="9.140625" style="384"/>
    <col min="10494" max="10494" width="8.140625" style="384" customWidth="1"/>
    <col min="10495" max="10495" width="82" style="384" customWidth="1"/>
    <col min="10496" max="10498" width="19.140625" style="384" customWidth="1"/>
    <col min="10499" max="10749" width="9.140625" style="384"/>
    <col min="10750" max="10750" width="8.140625" style="384" customWidth="1"/>
    <col min="10751" max="10751" width="82" style="384" customWidth="1"/>
    <col min="10752" max="10754" width="19.140625" style="384" customWidth="1"/>
    <col min="10755" max="11005" width="9.140625" style="384"/>
    <col min="11006" max="11006" width="8.140625" style="384" customWidth="1"/>
    <col min="11007" max="11007" width="82" style="384" customWidth="1"/>
    <col min="11008" max="11010" width="19.140625" style="384" customWidth="1"/>
    <col min="11011" max="11261" width="9.140625" style="384"/>
    <col min="11262" max="11262" width="8.140625" style="384" customWidth="1"/>
    <col min="11263" max="11263" width="82" style="384" customWidth="1"/>
    <col min="11264" max="11266" width="19.140625" style="384" customWidth="1"/>
    <col min="11267" max="11517" width="9.140625" style="384"/>
    <col min="11518" max="11518" width="8.140625" style="384" customWidth="1"/>
    <col min="11519" max="11519" width="82" style="384" customWidth="1"/>
    <col min="11520" max="11522" width="19.140625" style="384" customWidth="1"/>
    <col min="11523" max="11773" width="9.140625" style="384"/>
    <col min="11774" max="11774" width="8.140625" style="384" customWidth="1"/>
    <col min="11775" max="11775" width="82" style="384" customWidth="1"/>
    <col min="11776" max="11778" width="19.140625" style="384" customWidth="1"/>
    <col min="11779" max="12029" width="9.140625" style="384"/>
    <col min="12030" max="12030" width="8.140625" style="384" customWidth="1"/>
    <col min="12031" max="12031" width="82" style="384" customWidth="1"/>
    <col min="12032" max="12034" width="19.140625" style="384" customWidth="1"/>
    <col min="12035" max="12285" width="9.140625" style="384"/>
    <col min="12286" max="12286" width="8.140625" style="384" customWidth="1"/>
    <col min="12287" max="12287" width="82" style="384" customWidth="1"/>
    <col min="12288" max="12290" width="19.140625" style="384" customWidth="1"/>
    <col min="12291" max="12541" width="9.140625" style="384"/>
    <col min="12542" max="12542" width="8.140625" style="384" customWidth="1"/>
    <col min="12543" max="12543" width="82" style="384" customWidth="1"/>
    <col min="12544" max="12546" width="19.140625" style="384" customWidth="1"/>
    <col min="12547" max="12797" width="9.140625" style="384"/>
    <col min="12798" max="12798" width="8.140625" style="384" customWidth="1"/>
    <col min="12799" max="12799" width="82" style="384" customWidth="1"/>
    <col min="12800" max="12802" width="19.140625" style="384" customWidth="1"/>
    <col min="12803" max="13053" width="9.140625" style="384"/>
    <col min="13054" max="13054" width="8.140625" style="384" customWidth="1"/>
    <col min="13055" max="13055" width="82" style="384" customWidth="1"/>
    <col min="13056" max="13058" width="19.140625" style="384" customWidth="1"/>
    <col min="13059" max="13309" width="9.140625" style="384"/>
    <col min="13310" max="13310" width="8.140625" style="384" customWidth="1"/>
    <col min="13311" max="13311" width="82" style="384" customWidth="1"/>
    <col min="13312" max="13314" width="19.140625" style="384" customWidth="1"/>
    <col min="13315" max="13565" width="9.140625" style="384"/>
    <col min="13566" max="13566" width="8.140625" style="384" customWidth="1"/>
    <col min="13567" max="13567" width="82" style="384" customWidth="1"/>
    <col min="13568" max="13570" width="19.140625" style="384" customWidth="1"/>
    <col min="13571" max="13821" width="9.140625" style="384"/>
    <col min="13822" max="13822" width="8.140625" style="384" customWidth="1"/>
    <col min="13823" max="13823" width="82" style="384" customWidth="1"/>
    <col min="13824" max="13826" width="19.140625" style="384" customWidth="1"/>
    <col min="13827" max="14077" width="9.140625" style="384"/>
    <col min="14078" max="14078" width="8.140625" style="384" customWidth="1"/>
    <col min="14079" max="14079" width="82" style="384" customWidth="1"/>
    <col min="14080" max="14082" width="19.140625" style="384" customWidth="1"/>
    <col min="14083" max="14333" width="9.140625" style="384"/>
    <col min="14334" max="14334" width="8.140625" style="384" customWidth="1"/>
    <col min="14335" max="14335" width="82" style="384" customWidth="1"/>
    <col min="14336" max="14338" width="19.140625" style="384" customWidth="1"/>
    <col min="14339" max="14589" width="9.140625" style="384"/>
    <col min="14590" max="14590" width="8.140625" style="384" customWidth="1"/>
    <col min="14591" max="14591" width="82" style="384" customWidth="1"/>
    <col min="14592" max="14594" width="19.140625" style="384" customWidth="1"/>
    <col min="14595" max="14845" width="9.140625" style="384"/>
    <col min="14846" max="14846" width="8.140625" style="384" customWidth="1"/>
    <col min="14847" max="14847" width="82" style="384" customWidth="1"/>
    <col min="14848" max="14850" width="19.140625" style="384" customWidth="1"/>
    <col min="14851" max="15101" width="9.140625" style="384"/>
    <col min="15102" max="15102" width="8.140625" style="384" customWidth="1"/>
    <col min="15103" max="15103" width="82" style="384" customWidth="1"/>
    <col min="15104" max="15106" width="19.140625" style="384" customWidth="1"/>
    <col min="15107" max="15357" width="9.140625" style="384"/>
    <col min="15358" max="15358" width="8.140625" style="384" customWidth="1"/>
    <col min="15359" max="15359" width="82" style="384" customWidth="1"/>
    <col min="15360" max="15362" width="19.140625" style="384" customWidth="1"/>
    <col min="15363" max="15613" width="9.140625" style="384"/>
    <col min="15614" max="15614" width="8.140625" style="384" customWidth="1"/>
    <col min="15615" max="15615" width="82" style="384" customWidth="1"/>
    <col min="15616" max="15618" width="19.140625" style="384" customWidth="1"/>
    <col min="15619" max="15869" width="9.140625" style="384"/>
    <col min="15870" max="15870" width="8.140625" style="384" customWidth="1"/>
    <col min="15871" max="15871" width="82" style="384" customWidth="1"/>
    <col min="15872" max="15874" width="19.140625" style="384" customWidth="1"/>
    <col min="15875" max="16125" width="9.140625" style="384"/>
    <col min="16126" max="16126" width="8.140625" style="384" customWidth="1"/>
    <col min="16127" max="16127" width="82" style="384" customWidth="1"/>
    <col min="16128" max="16130" width="19.140625" style="384" customWidth="1"/>
    <col min="16131" max="16384" width="9.140625" style="384"/>
  </cols>
  <sheetData>
    <row r="1" spans="1:17">
      <c r="A1" s="403"/>
      <c r="B1" s="567" t="s">
        <v>1212</v>
      </c>
      <c r="C1" s="403"/>
      <c r="D1" s="403"/>
      <c r="E1" s="403"/>
      <c r="F1" s="403"/>
    </row>
    <row r="3" spans="1:17" ht="15.75">
      <c r="A3" s="774" t="s">
        <v>1076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</row>
    <row r="4" spans="1:17" ht="15.75">
      <c r="A4" s="775" t="s">
        <v>1195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</row>
    <row r="5" spans="1:17" ht="15">
      <c r="A5" s="780"/>
      <c r="B5" s="781"/>
      <c r="C5" s="781"/>
      <c r="D5" s="781"/>
      <c r="E5" s="781"/>
      <c r="P5" s="782" t="s">
        <v>1033</v>
      </c>
      <c r="Q5" s="782"/>
    </row>
    <row r="6" spans="1:17" ht="25.5">
      <c r="A6" s="776" t="s">
        <v>1</v>
      </c>
      <c r="B6" s="777"/>
      <c r="C6" s="385" t="s">
        <v>484</v>
      </c>
      <c r="D6" s="385" t="s">
        <v>602</v>
      </c>
      <c r="E6" s="386" t="s">
        <v>485</v>
      </c>
      <c r="F6" s="387" t="s">
        <v>484</v>
      </c>
      <c r="G6" s="385" t="s">
        <v>602</v>
      </c>
      <c r="H6" s="386" t="s">
        <v>485</v>
      </c>
      <c r="I6" s="387" t="s">
        <v>484</v>
      </c>
      <c r="J6" s="385" t="s">
        <v>602</v>
      </c>
      <c r="K6" s="386" t="s">
        <v>485</v>
      </c>
      <c r="L6" s="387" t="s">
        <v>484</v>
      </c>
      <c r="M6" s="385" t="s">
        <v>602</v>
      </c>
      <c r="N6" s="386" t="s">
        <v>485</v>
      </c>
      <c r="O6" s="387" t="s">
        <v>484</v>
      </c>
      <c r="P6" s="385" t="s">
        <v>602</v>
      </c>
      <c r="Q6" s="386" t="s">
        <v>485</v>
      </c>
    </row>
    <row r="7" spans="1:17" ht="30.75" customHeight="1">
      <c r="A7" s="778"/>
      <c r="B7" s="779"/>
      <c r="C7" s="783" t="s">
        <v>483</v>
      </c>
      <c r="D7" s="784"/>
      <c r="E7" s="785"/>
      <c r="F7" s="786" t="s">
        <v>979</v>
      </c>
      <c r="G7" s="784"/>
      <c r="H7" s="785"/>
      <c r="I7" s="787" t="s">
        <v>980</v>
      </c>
      <c r="J7" s="788"/>
      <c r="K7" s="789"/>
      <c r="L7" s="787" t="s">
        <v>981</v>
      </c>
      <c r="M7" s="788"/>
      <c r="N7" s="789"/>
      <c r="O7" s="790" t="s">
        <v>1079</v>
      </c>
      <c r="P7" s="788"/>
      <c r="Q7" s="789"/>
    </row>
    <row r="8" spans="1:17">
      <c r="A8" s="388" t="s">
        <v>204</v>
      </c>
      <c r="B8" s="389" t="s">
        <v>612</v>
      </c>
      <c r="C8" s="390">
        <f>F8+I8+L8+O8</f>
        <v>0</v>
      </c>
      <c r="D8" s="390">
        <v>0</v>
      </c>
      <c r="E8" s="391">
        <f>H8+K8+L8+Q8</f>
        <v>0</v>
      </c>
      <c r="F8" s="392">
        <v>0</v>
      </c>
      <c r="G8" s="597">
        <v>0</v>
      </c>
      <c r="H8" s="391">
        <v>0</v>
      </c>
      <c r="I8" s="393">
        <v>0</v>
      </c>
      <c r="J8" s="600">
        <v>0</v>
      </c>
      <c r="K8" s="394">
        <v>0</v>
      </c>
      <c r="L8" s="393">
        <v>0</v>
      </c>
      <c r="M8" s="600">
        <v>0</v>
      </c>
      <c r="N8" s="394">
        <v>0</v>
      </c>
      <c r="O8" s="393">
        <v>0</v>
      </c>
      <c r="P8" s="600">
        <v>0</v>
      </c>
      <c r="Q8" s="394">
        <v>0</v>
      </c>
    </row>
    <row r="9" spans="1:17">
      <c r="A9" s="388" t="s">
        <v>207</v>
      </c>
      <c r="B9" s="389" t="s">
        <v>613</v>
      </c>
      <c r="C9" s="390">
        <f>F9+I9+L9+O9</f>
        <v>0</v>
      </c>
      <c r="D9" s="390">
        <v>0</v>
      </c>
      <c r="E9" s="391">
        <f t="shared" ref="E9:E11" si="0">H9+K9+L9+Q9</f>
        <v>0</v>
      </c>
      <c r="F9" s="392">
        <v>0</v>
      </c>
      <c r="G9" s="597">
        <v>0</v>
      </c>
      <c r="H9" s="391">
        <v>0</v>
      </c>
      <c r="I9" s="393">
        <v>0</v>
      </c>
      <c r="J9" s="600">
        <v>0</v>
      </c>
      <c r="K9" s="394">
        <v>0</v>
      </c>
      <c r="L9" s="393">
        <v>0</v>
      </c>
      <c r="M9" s="600">
        <v>0</v>
      </c>
      <c r="N9" s="394">
        <v>0</v>
      </c>
      <c r="O9" s="393">
        <v>0</v>
      </c>
      <c r="P9" s="600">
        <v>0</v>
      </c>
      <c r="Q9" s="394">
        <v>0</v>
      </c>
    </row>
    <row r="10" spans="1:17">
      <c r="A10" s="388" t="s">
        <v>210</v>
      </c>
      <c r="B10" s="389" t="s">
        <v>614</v>
      </c>
      <c r="C10" s="390">
        <f t="shared" ref="C10:C73" si="1">F10+I10+L10+O10</f>
        <v>0</v>
      </c>
      <c r="D10" s="390">
        <v>0</v>
      </c>
      <c r="E10" s="391">
        <f t="shared" si="0"/>
        <v>0</v>
      </c>
      <c r="F10" s="392">
        <v>0</v>
      </c>
      <c r="G10" s="597">
        <v>0</v>
      </c>
      <c r="H10" s="391">
        <v>0</v>
      </c>
      <c r="I10" s="393">
        <v>0</v>
      </c>
      <c r="J10" s="600">
        <v>0</v>
      </c>
      <c r="K10" s="394">
        <v>0</v>
      </c>
      <c r="L10" s="393">
        <v>0</v>
      </c>
      <c r="M10" s="600">
        <v>0</v>
      </c>
      <c r="N10" s="394">
        <v>0</v>
      </c>
      <c r="O10" s="393">
        <v>0</v>
      </c>
      <c r="P10" s="600">
        <v>0</v>
      </c>
      <c r="Q10" s="394">
        <v>0</v>
      </c>
    </row>
    <row r="11" spans="1:17">
      <c r="A11" s="395" t="s">
        <v>213</v>
      </c>
      <c r="B11" s="396" t="s">
        <v>615</v>
      </c>
      <c r="C11" s="157">
        <f t="shared" si="1"/>
        <v>0</v>
      </c>
      <c r="D11" s="157">
        <v>0</v>
      </c>
      <c r="E11" s="185">
        <f t="shared" si="0"/>
        <v>0</v>
      </c>
      <c r="F11" s="399">
        <v>0</v>
      </c>
      <c r="G11" s="598">
        <v>0</v>
      </c>
      <c r="H11" s="398">
        <v>0</v>
      </c>
      <c r="I11" s="400">
        <v>0</v>
      </c>
      <c r="J11" s="601">
        <v>0</v>
      </c>
      <c r="K11" s="401">
        <v>0</v>
      </c>
      <c r="L11" s="400">
        <v>0</v>
      </c>
      <c r="M11" s="601">
        <v>0</v>
      </c>
      <c r="N11" s="401">
        <v>0</v>
      </c>
      <c r="O11" s="400">
        <v>0</v>
      </c>
      <c r="P11" s="601">
        <v>0</v>
      </c>
      <c r="Q11" s="401">
        <v>0</v>
      </c>
    </row>
    <row r="12" spans="1:17">
      <c r="A12" s="388" t="s">
        <v>216</v>
      </c>
      <c r="B12" s="389" t="s">
        <v>616</v>
      </c>
      <c r="C12" s="390">
        <f t="shared" si="1"/>
        <v>4014883639</v>
      </c>
      <c r="D12" s="390">
        <v>0</v>
      </c>
      <c r="E12" s="391">
        <f>H12+K12+N12+Q12</f>
        <v>4018785677</v>
      </c>
      <c r="F12" s="392">
        <v>4014883639</v>
      </c>
      <c r="G12" s="597">
        <v>0</v>
      </c>
      <c r="H12" s="391">
        <v>4018785677</v>
      </c>
      <c r="I12" s="393">
        <v>0</v>
      </c>
      <c r="J12" s="600">
        <v>0</v>
      </c>
      <c r="K12" s="394">
        <v>0</v>
      </c>
      <c r="L12" s="393">
        <v>0</v>
      </c>
      <c r="M12" s="600">
        <v>0</v>
      </c>
      <c r="N12" s="394">
        <v>0</v>
      </c>
      <c r="O12" s="393">
        <v>0</v>
      </c>
      <c r="P12" s="600">
        <v>0</v>
      </c>
      <c r="Q12" s="394">
        <v>0</v>
      </c>
    </row>
    <row r="13" spans="1:17">
      <c r="A13" s="388" t="s">
        <v>219</v>
      </c>
      <c r="B13" s="389" t="s">
        <v>617</v>
      </c>
      <c r="C13" s="390">
        <f t="shared" si="1"/>
        <v>42536768</v>
      </c>
      <c r="D13" s="390">
        <v>0</v>
      </c>
      <c r="E13" s="391">
        <f t="shared" ref="E13:E16" si="2">H13+K13+N13+Q13</f>
        <v>38347321</v>
      </c>
      <c r="F13" s="392">
        <v>42536768</v>
      </c>
      <c r="G13" s="597">
        <v>0</v>
      </c>
      <c r="H13" s="391">
        <v>38347321</v>
      </c>
      <c r="I13" s="393">
        <v>0</v>
      </c>
      <c r="J13" s="600">
        <v>0</v>
      </c>
      <c r="K13" s="394">
        <v>0</v>
      </c>
      <c r="L13" s="393">
        <v>0</v>
      </c>
      <c r="M13" s="600">
        <v>0</v>
      </c>
      <c r="N13" s="394">
        <v>0</v>
      </c>
      <c r="O13" s="393">
        <v>0</v>
      </c>
      <c r="P13" s="600">
        <v>0</v>
      </c>
      <c r="Q13" s="394">
        <v>0</v>
      </c>
    </row>
    <row r="14" spans="1:17">
      <c r="A14" s="388" t="s">
        <v>222</v>
      </c>
      <c r="B14" s="389" t="s">
        <v>618</v>
      </c>
      <c r="C14" s="390">
        <f t="shared" si="1"/>
        <v>0</v>
      </c>
      <c r="D14" s="390">
        <v>0</v>
      </c>
      <c r="E14" s="391">
        <f t="shared" si="2"/>
        <v>0</v>
      </c>
      <c r="F14" s="392">
        <v>0</v>
      </c>
      <c r="G14" s="597">
        <v>0</v>
      </c>
      <c r="H14" s="391">
        <v>0</v>
      </c>
      <c r="I14" s="393">
        <v>0</v>
      </c>
      <c r="J14" s="600">
        <v>0</v>
      </c>
      <c r="K14" s="394">
        <v>0</v>
      </c>
      <c r="L14" s="393">
        <v>0</v>
      </c>
      <c r="M14" s="600">
        <v>0</v>
      </c>
      <c r="N14" s="394">
        <v>0</v>
      </c>
      <c r="O14" s="393">
        <v>0</v>
      </c>
      <c r="P14" s="600">
        <v>0</v>
      </c>
      <c r="Q14" s="394">
        <v>0</v>
      </c>
    </row>
    <row r="15" spans="1:17">
      <c r="A15" s="388" t="s">
        <v>225</v>
      </c>
      <c r="B15" s="389" t="s">
        <v>619</v>
      </c>
      <c r="C15" s="390">
        <f t="shared" si="1"/>
        <v>12913099</v>
      </c>
      <c r="D15" s="390">
        <v>0</v>
      </c>
      <c r="E15" s="391">
        <f t="shared" si="2"/>
        <v>242495894</v>
      </c>
      <c r="F15" s="392">
        <v>12913099</v>
      </c>
      <c r="G15" s="597">
        <v>0</v>
      </c>
      <c r="H15" s="391">
        <v>242495894</v>
      </c>
      <c r="I15" s="393">
        <v>0</v>
      </c>
      <c r="J15" s="600">
        <v>0</v>
      </c>
      <c r="K15" s="394">
        <v>0</v>
      </c>
      <c r="L15" s="393">
        <v>0</v>
      </c>
      <c r="M15" s="600">
        <v>0</v>
      </c>
      <c r="N15" s="394">
        <v>0</v>
      </c>
      <c r="O15" s="393">
        <v>0</v>
      </c>
      <c r="P15" s="600">
        <v>0</v>
      </c>
      <c r="Q15" s="394">
        <v>0</v>
      </c>
    </row>
    <row r="16" spans="1:17">
      <c r="A16" s="388" t="s">
        <v>228</v>
      </c>
      <c r="B16" s="389" t="s">
        <v>620</v>
      </c>
      <c r="C16" s="390">
        <f t="shared" si="1"/>
        <v>0</v>
      </c>
      <c r="D16" s="390">
        <v>0</v>
      </c>
      <c r="E16" s="391">
        <f t="shared" si="2"/>
        <v>0</v>
      </c>
      <c r="F16" s="392">
        <v>0</v>
      </c>
      <c r="G16" s="597">
        <v>0</v>
      </c>
      <c r="H16" s="391">
        <v>0</v>
      </c>
      <c r="I16" s="393">
        <v>0</v>
      </c>
      <c r="J16" s="600">
        <v>0</v>
      </c>
      <c r="K16" s="394">
        <v>0</v>
      </c>
      <c r="L16" s="393">
        <v>0</v>
      </c>
      <c r="M16" s="600">
        <v>0</v>
      </c>
      <c r="N16" s="394">
        <v>0</v>
      </c>
      <c r="O16" s="393">
        <v>0</v>
      </c>
      <c r="P16" s="600">
        <v>0</v>
      </c>
      <c r="Q16" s="394">
        <v>0</v>
      </c>
    </row>
    <row r="17" spans="1:17">
      <c r="A17" s="395" t="s">
        <v>231</v>
      </c>
      <c r="B17" s="396" t="s">
        <v>621</v>
      </c>
      <c r="C17" s="157">
        <f t="shared" si="1"/>
        <v>4070333506</v>
      </c>
      <c r="D17" s="157">
        <v>0</v>
      </c>
      <c r="E17" s="185">
        <f>H17+K17+N17+Q17</f>
        <v>4299628892</v>
      </c>
      <c r="F17" s="399">
        <v>4070333506</v>
      </c>
      <c r="G17" s="598">
        <v>0</v>
      </c>
      <c r="H17" s="398">
        <v>4299628892</v>
      </c>
      <c r="I17" s="400">
        <v>0</v>
      </c>
      <c r="J17" s="601">
        <v>0</v>
      </c>
      <c r="K17" s="401">
        <v>0</v>
      </c>
      <c r="L17" s="400">
        <v>0</v>
      </c>
      <c r="M17" s="601">
        <v>0</v>
      </c>
      <c r="N17" s="401">
        <v>0</v>
      </c>
      <c r="O17" s="400">
        <v>0</v>
      </c>
      <c r="P17" s="601">
        <v>0</v>
      </c>
      <c r="Q17" s="401">
        <v>0</v>
      </c>
    </row>
    <row r="18" spans="1:17">
      <c r="A18" s="388" t="s">
        <v>234</v>
      </c>
      <c r="B18" s="389" t="s">
        <v>622</v>
      </c>
      <c r="C18" s="390">
        <f t="shared" si="1"/>
        <v>25190000</v>
      </c>
      <c r="D18" s="390">
        <v>0</v>
      </c>
      <c r="E18" s="391">
        <f>H18+K18+N18+Q18</f>
        <v>25190000</v>
      </c>
      <c r="F18" s="392">
        <v>25190000</v>
      </c>
      <c r="G18" s="597">
        <v>0</v>
      </c>
      <c r="H18" s="391">
        <v>25190000</v>
      </c>
      <c r="I18" s="393">
        <v>0</v>
      </c>
      <c r="J18" s="600">
        <v>0</v>
      </c>
      <c r="K18" s="394">
        <v>0</v>
      </c>
      <c r="L18" s="393">
        <v>0</v>
      </c>
      <c r="M18" s="600">
        <v>0</v>
      </c>
      <c r="N18" s="394">
        <v>0</v>
      </c>
      <c r="O18" s="393">
        <v>0</v>
      </c>
      <c r="P18" s="600">
        <v>0</v>
      </c>
      <c r="Q18" s="394">
        <v>0</v>
      </c>
    </row>
    <row r="19" spans="1:17">
      <c r="A19" s="388" t="s">
        <v>237</v>
      </c>
      <c r="B19" s="389" t="s">
        <v>623</v>
      </c>
      <c r="C19" s="390">
        <f t="shared" si="1"/>
        <v>0</v>
      </c>
      <c r="D19" s="390">
        <v>0</v>
      </c>
      <c r="E19" s="391">
        <f t="shared" ref="E19:E27" si="3">H19+K19+N19+Q19</f>
        <v>0</v>
      </c>
      <c r="F19" s="392">
        <v>0</v>
      </c>
      <c r="G19" s="597">
        <v>0</v>
      </c>
      <c r="H19" s="391">
        <v>0</v>
      </c>
      <c r="I19" s="393">
        <v>0</v>
      </c>
      <c r="J19" s="600">
        <v>0</v>
      </c>
      <c r="K19" s="394">
        <v>0</v>
      </c>
      <c r="L19" s="393">
        <v>0</v>
      </c>
      <c r="M19" s="600">
        <v>0</v>
      </c>
      <c r="N19" s="394">
        <v>0</v>
      </c>
      <c r="O19" s="393">
        <v>0</v>
      </c>
      <c r="P19" s="600">
        <v>0</v>
      </c>
      <c r="Q19" s="394">
        <v>0</v>
      </c>
    </row>
    <row r="20" spans="1:17">
      <c r="A20" s="388" t="s">
        <v>239</v>
      </c>
      <c r="B20" s="389" t="s">
        <v>624</v>
      </c>
      <c r="C20" s="390">
        <f t="shared" si="1"/>
        <v>23590000</v>
      </c>
      <c r="D20" s="390">
        <v>0</v>
      </c>
      <c r="E20" s="391">
        <f t="shared" si="3"/>
        <v>23590000</v>
      </c>
      <c r="F20" s="392">
        <v>23590000</v>
      </c>
      <c r="G20" s="597">
        <v>0</v>
      </c>
      <c r="H20" s="391">
        <v>23590000</v>
      </c>
      <c r="I20" s="393">
        <v>0</v>
      </c>
      <c r="J20" s="600">
        <v>0</v>
      </c>
      <c r="K20" s="394">
        <v>0</v>
      </c>
      <c r="L20" s="393">
        <v>0</v>
      </c>
      <c r="M20" s="600">
        <v>0</v>
      </c>
      <c r="N20" s="394">
        <v>0</v>
      </c>
      <c r="O20" s="393">
        <v>0</v>
      </c>
      <c r="P20" s="600">
        <v>0</v>
      </c>
      <c r="Q20" s="394">
        <v>0</v>
      </c>
    </row>
    <row r="21" spans="1:17">
      <c r="A21" s="388" t="s">
        <v>242</v>
      </c>
      <c r="B21" s="389" t="s">
        <v>625</v>
      </c>
      <c r="C21" s="390">
        <f t="shared" si="1"/>
        <v>0</v>
      </c>
      <c r="D21" s="390">
        <v>0</v>
      </c>
      <c r="E21" s="391">
        <f t="shared" si="3"/>
        <v>0</v>
      </c>
      <c r="F21" s="392">
        <v>0</v>
      </c>
      <c r="G21" s="597">
        <v>0</v>
      </c>
      <c r="H21" s="391">
        <v>0</v>
      </c>
      <c r="I21" s="393">
        <v>0</v>
      </c>
      <c r="J21" s="600">
        <v>0</v>
      </c>
      <c r="K21" s="394">
        <v>0</v>
      </c>
      <c r="L21" s="393">
        <v>0</v>
      </c>
      <c r="M21" s="600">
        <v>0</v>
      </c>
      <c r="N21" s="394">
        <v>0</v>
      </c>
      <c r="O21" s="393">
        <v>0</v>
      </c>
      <c r="P21" s="600">
        <v>0</v>
      </c>
      <c r="Q21" s="394">
        <v>0</v>
      </c>
    </row>
    <row r="22" spans="1:17">
      <c r="A22" s="388" t="s">
        <v>245</v>
      </c>
      <c r="B22" s="389" t="s">
        <v>626</v>
      </c>
      <c r="C22" s="390">
        <f t="shared" si="1"/>
        <v>0</v>
      </c>
      <c r="D22" s="390">
        <v>0</v>
      </c>
      <c r="E22" s="391">
        <f t="shared" si="3"/>
        <v>0</v>
      </c>
      <c r="F22" s="392">
        <v>0</v>
      </c>
      <c r="G22" s="597">
        <v>0</v>
      </c>
      <c r="H22" s="391">
        <v>0</v>
      </c>
      <c r="I22" s="393">
        <v>0</v>
      </c>
      <c r="J22" s="600">
        <v>0</v>
      </c>
      <c r="K22" s="394">
        <v>0</v>
      </c>
      <c r="L22" s="393">
        <v>0</v>
      </c>
      <c r="M22" s="600">
        <v>0</v>
      </c>
      <c r="N22" s="394">
        <v>0</v>
      </c>
      <c r="O22" s="393">
        <v>0</v>
      </c>
      <c r="P22" s="600">
        <v>0</v>
      </c>
      <c r="Q22" s="394">
        <v>0</v>
      </c>
    </row>
    <row r="23" spans="1:17">
      <c r="A23" s="388" t="s">
        <v>247</v>
      </c>
      <c r="B23" s="389" t="s">
        <v>627</v>
      </c>
      <c r="C23" s="390">
        <f t="shared" si="1"/>
        <v>1600000</v>
      </c>
      <c r="D23" s="390">
        <v>0</v>
      </c>
      <c r="E23" s="391">
        <f t="shared" si="3"/>
        <v>1600000</v>
      </c>
      <c r="F23" s="392">
        <v>1600000</v>
      </c>
      <c r="G23" s="597">
        <v>0</v>
      </c>
      <c r="H23" s="391">
        <v>1600000</v>
      </c>
      <c r="I23" s="393">
        <v>0</v>
      </c>
      <c r="J23" s="600">
        <v>0</v>
      </c>
      <c r="K23" s="394">
        <v>0</v>
      </c>
      <c r="L23" s="393">
        <v>0</v>
      </c>
      <c r="M23" s="600">
        <v>0</v>
      </c>
      <c r="N23" s="394">
        <v>0</v>
      </c>
      <c r="O23" s="393">
        <v>0</v>
      </c>
      <c r="P23" s="600">
        <v>0</v>
      </c>
      <c r="Q23" s="394">
        <v>0</v>
      </c>
    </row>
    <row r="24" spans="1:17">
      <c r="A24" s="388" t="s">
        <v>250</v>
      </c>
      <c r="B24" s="389" t="s">
        <v>628</v>
      </c>
      <c r="C24" s="390">
        <f t="shared" si="1"/>
        <v>0</v>
      </c>
      <c r="D24" s="390">
        <v>0</v>
      </c>
      <c r="E24" s="391">
        <f t="shared" si="3"/>
        <v>0</v>
      </c>
      <c r="F24" s="392">
        <v>0</v>
      </c>
      <c r="G24" s="597">
        <v>0</v>
      </c>
      <c r="H24" s="391">
        <v>0</v>
      </c>
      <c r="I24" s="393">
        <v>0</v>
      </c>
      <c r="J24" s="600">
        <v>0</v>
      </c>
      <c r="K24" s="394">
        <v>0</v>
      </c>
      <c r="L24" s="393">
        <v>0</v>
      </c>
      <c r="M24" s="600">
        <v>0</v>
      </c>
      <c r="N24" s="394">
        <v>0</v>
      </c>
      <c r="O24" s="393">
        <v>0</v>
      </c>
      <c r="P24" s="600">
        <v>0</v>
      </c>
      <c r="Q24" s="394">
        <v>0</v>
      </c>
    </row>
    <row r="25" spans="1:17">
      <c r="A25" s="388" t="s">
        <v>253</v>
      </c>
      <c r="B25" s="389" t="s">
        <v>629</v>
      </c>
      <c r="C25" s="390">
        <f t="shared" si="1"/>
        <v>0</v>
      </c>
      <c r="D25" s="390">
        <v>0</v>
      </c>
      <c r="E25" s="391">
        <f t="shared" si="3"/>
        <v>0</v>
      </c>
      <c r="F25" s="392">
        <v>0</v>
      </c>
      <c r="G25" s="597">
        <v>0</v>
      </c>
      <c r="H25" s="391">
        <v>0</v>
      </c>
      <c r="I25" s="393">
        <v>0</v>
      </c>
      <c r="J25" s="600">
        <v>0</v>
      </c>
      <c r="K25" s="394">
        <v>0</v>
      </c>
      <c r="L25" s="393">
        <v>0</v>
      </c>
      <c r="M25" s="600">
        <v>0</v>
      </c>
      <c r="N25" s="394">
        <v>0</v>
      </c>
      <c r="O25" s="393">
        <v>0</v>
      </c>
      <c r="P25" s="600">
        <v>0</v>
      </c>
      <c r="Q25" s="394">
        <v>0</v>
      </c>
    </row>
    <row r="26" spans="1:17">
      <c r="A26" s="388" t="s">
        <v>256</v>
      </c>
      <c r="B26" s="389" t="s">
        <v>630</v>
      </c>
      <c r="C26" s="390">
        <f t="shared" si="1"/>
        <v>0</v>
      </c>
      <c r="D26" s="390">
        <v>0</v>
      </c>
      <c r="E26" s="391">
        <f t="shared" si="3"/>
        <v>0</v>
      </c>
      <c r="F26" s="392">
        <v>0</v>
      </c>
      <c r="G26" s="597">
        <v>0</v>
      </c>
      <c r="H26" s="391">
        <v>0</v>
      </c>
      <c r="I26" s="393">
        <v>0</v>
      </c>
      <c r="J26" s="600">
        <v>0</v>
      </c>
      <c r="K26" s="394">
        <v>0</v>
      </c>
      <c r="L26" s="393">
        <v>0</v>
      </c>
      <c r="M26" s="600">
        <v>0</v>
      </c>
      <c r="N26" s="394">
        <v>0</v>
      </c>
      <c r="O26" s="393">
        <v>0</v>
      </c>
      <c r="P26" s="600">
        <v>0</v>
      </c>
      <c r="Q26" s="394">
        <v>0</v>
      </c>
    </row>
    <row r="27" spans="1:17">
      <c r="A27" s="388" t="s">
        <v>259</v>
      </c>
      <c r="B27" s="389" t="s">
        <v>631</v>
      </c>
      <c r="C27" s="390">
        <f t="shared" si="1"/>
        <v>0</v>
      </c>
      <c r="D27" s="390">
        <v>0</v>
      </c>
      <c r="E27" s="391">
        <f t="shared" si="3"/>
        <v>0</v>
      </c>
      <c r="F27" s="392">
        <v>0</v>
      </c>
      <c r="G27" s="597">
        <v>0</v>
      </c>
      <c r="H27" s="391">
        <v>0</v>
      </c>
      <c r="I27" s="393">
        <v>0</v>
      </c>
      <c r="J27" s="600">
        <v>0</v>
      </c>
      <c r="K27" s="394">
        <v>0</v>
      </c>
      <c r="L27" s="393">
        <v>0</v>
      </c>
      <c r="M27" s="600">
        <v>0</v>
      </c>
      <c r="N27" s="394">
        <v>0</v>
      </c>
      <c r="O27" s="393">
        <v>0</v>
      </c>
      <c r="P27" s="600">
        <v>0</v>
      </c>
      <c r="Q27" s="394">
        <v>0</v>
      </c>
    </row>
    <row r="28" spans="1:17">
      <c r="A28" s="395" t="s">
        <v>262</v>
      </c>
      <c r="B28" s="396" t="s">
        <v>632</v>
      </c>
      <c r="C28" s="157">
        <f t="shared" si="1"/>
        <v>25190000</v>
      </c>
      <c r="D28" s="157">
        <v>0</v>
      </c>
      <c r="E28" s="185">
        <f>H28+K28+N28+Q28</f>
        <v>25190000</v>
      </c>
      <c r="F28" s="399">
        <v>25190000</v>
      </c>
      <c r="G28" s="598">
        <v>0</v>
      </c>
      <c r="H28" s="398">
        <v>25190000</v>
      </c>
      <c r="I28" s="400">
        <v>0</v>
      </c>
      <c r="J28" s="601">
        <v>0</v>
      </c>
      <c r="K28" s="401">
        <v>0</v>
      </c>
      <c r="L28" s="400">
        <v>0</v>
      </c>
      <c r="M28" s="601">
        <v>0</v>
      </c>
      <c r="N28" s="401">
        <v>0</v>
      </c>
      <c r="O28" s="400">
        <v>0</v>
      </c>
      <c r="P28" s="601">
        <v>0</v>
      </c>
      <c r="Q28" s="401">
        <v>0</v>
      </c>
    </row>
    <row r="29" spans="1:17">
      <c r="A29" s="388" t="s">
        <v>265</v>
      </c>
      <c r="B29" s="389" t="s">
        <v>633</v>
      </c>
      <c r="C29" s="390">
        <f t="shared" si="1"/>
        <v>0</v>
      </c>
      <c r="D29" s="390">
        <v>0</v>
      </c>
      <c r="E29" s="391">
        <f>H29+K29+N29+Q29</f>
        <v>0</v>
      </c>
      <c r="F29" s="392">
        <v>0</v>
      </c>
      <c r="G29" s="597">
        <v>0</v>
      </c>
      <c r="H29" s="391">
        <v>0</v>
      </c>
      <c r="I29" s="393">
        <v>0</v>
      </c>
      <c r="J29" s="600">
        <v>0</v>
      </c>
      <c r="K29" s="394">
        <v>0</v>
      </c>
      <c r="L29" s="393">
        <v>0</v>
      </c>
      <c r="M29" s="600">
        <v>0</v>
      </c>
      <c r="N29" s="394">
        <v>0</v>
      </c>
      <c r="O29" s="393">
        <v>0</v>
      </c>
      <c r="P29" s="600">
        <v>0</v>
      </c>
      <c r="Q29" s="394">
        <v>0</v>
      </c>
    </row>
    <row r="30" spans="1:17">
      <c r="A30" s="388" t="s">
        <v>268</v>
      </c>
      <c r="B30" s="389" t="s">
        <v>634</v>
      </c>
      <c r="C30" s="390">
        <f t="shared" si="1"/>
        <v>0</v>
      </c>
      <c r="D30" s="390">
        <v>0</v>
      </c>
      <c r="E30" s="391">
        <f t="shared" ref="E30:E33" si="4">H30+K30+N30+Q30</f>
        <v>0</v>
      </c>
      <c r="F30" s="392">
        <v>0</v>
      </c>
      <c r="G30" s="597">
        <v>0</v>
      </c>
      <c r="H30" s="391">
        <v>0</v>
      </c>
      <c r="I30" s="393">
        <v>0</v>
      </c>
      <c r="J30" s="600">
        <v>0</v>
      </c>
      <c r="K30" s="394">
        <v>0</v>
      </c>
      <c r="L30" s="393">
        <v>0</v>
      </c>
      <c r="M30" s="600">
        <v>0</v>
      </c>
      <c r="N30" s="394">
        <v>0</v>
      </c>
      <c r="O30" s="393">
        <v>0</v>
      </c>
      <c r="P30" s="600">
        <v>0</v>
      </c>
      <c r="Q30" s="394">
        <v>0</v>
      </c>
    </row>
    <row r="31" spans="1:17">
      <c r="A31" s="388" t="s">
        <v>271</v>
      </c>
      <c r="B31" s="389" t="s">
        <v>635</v>
      </c>
      <c r="C31" s="390">
        <f t="shared" si="1"/>
        <v>0</v>
      </c>
      <c r="D31" s="390">
        <v>0</v>
      </c>
      <c r="E31" s="391">
        <f t="shared" si="4"/>
        <v>0</v>
      </c>
      <c r="F31" s="392">
        <v>0</v>
      </c>
      <c r="G31" s="597">
        <v>0</v>
      </c>
      <c r="H31" s="391">
        <v>0</v>
      </c>
      <c r="I31" s="393">
        <v>0</v>
      </c>
      <c r="J31" s="600">
        <v>0</v>
      </c>
      <c r="K31" s="394">
        <v>0</v>
      </c>
      <c r="L31" s="393">
        <v>0</v>
      </c>
      <c r="M31" s="600">
        <v>0</v>
      </c>
      <c r="N31" s="394">
        <v>0</v>
      </c>
      <c r="O31" s="393">
        <v>0</v>
      </c>
      <c r="P31" s="600">
        <v>0</v>
      </c>
      <c r="Q31" s="394">
        <v>0</v>
      </c>
    </row>
    <row r="32" spans="1:17">
      <c r="A32" s="388" t="s">
        <v>274</v>
      </c>
      <c r="B32" s="389" t="s">
        <v>636</v>
      </c>
      <c r="C32" s="390">
        <f t="shared" si="1"/>
        <v>0</v>
      </c>
      <c r="D32" s="390">
        <v>0</v>
      </c>
      <c r="E32" s="391">
        <f t="shared" si="4"/>
        <v>0</v>
      </c>
      <c r="F32" s="392">
        <v>0</v>
      </c>
      <c r="G32" s="597">
        <v>0</v>
      </c>
      <c r="H32" s="391">
        <v>0</v>
      </c>
      <c r="I32" s="393">
        <v>0</v>
      </c>
      <c r="J32" s="600">
        <v>0</v>
      </c>
      <c r="K32" s="394">
        <v>0</v>
      </c>
      <c r="L32" s="393">
        <v>0</v>
      </c>
      <c r="M32" s="600">
        <v>0</v>
      </c>
      <c r="N32" s="394">
        <v>0</v>
      </c>
      <c r="O32" s="393">
        <v>0</v>
      </c>
      <c r="P32" s="600">
        <v>0</v>
      </c>
      <c r="Q32" s="394">
        <v>0</v>
      </c>
    </row>
    <row r="33" spans="1:17">
      <c r="A33" s="388" t="s">
        <v>397</v>
      </c>
      <c r="B33" s="389" t="s">
        <v>637</v>
      </c>
      <c r="C33" s="390">
        <f t="shared" si="1"/>
        <v>0</v>
      </c>
      <c r="D33" s="390">
        <v>0</v>
      </c>
      <c r="E33" s="391">
        <f t="shared" si="4"/>
        <v>0</v>
      </c>
      <c r="F33" s="392">
        <v>0</v>
      </c>
      <c r="G33" s="597">
        <v>0</v>
      </c>
      <c r="H33" s="391">
        <v>0</v>
      </c>
      <c r="I33" s="393">
        <v>0</v>
      </c>
      <c r="J33" s="600">
        <v>0</v>
      </c>
      <c r="K33" s="394">
        <v>0</v>
      </c>
      <c r="L33" s="393">
        <v>0</v>
      </c>
      <c r="M33" s="600">
        <v>0</v>
      </c>
      <c r="N33" s="394">
        <v>0</v>
      </c>
      <c r="O33" s="393">
        <v>0</v>
      </c>
      <c r="P33" s="600">
        <v>0</v>
      </c>
      <c r="Q33" s="394">
        <v>0</v>
      </c>
    </row>
    <row r="34" spans="1:17">
      <c r="A34" s="395" t="s">
        <v>398</v>
      </c>
      <c r="B34" s="396" t="s">
        <v>638</v>
      </c>
      <c r="C34" s="157">
        <f t="shared" si="1"/>
        <v>0</v>
      </c>
      <c r="D34" s="157">
        <v>0</v>
      </c>
      <c r="E34" s="185">
        <f>H34+K34+N34+Q34</f>
        <v>0</v>
      </c>
      <c r="F34" s="399">
        <v>0</v>
      </c>
      <c r="G34" s="598">
        <v>0</v>
      </c>
      <c r="H34" s="398">
        <v>0</v>
      </c>
      <c r="I34" s="400">
        <v>0</v>
      </c>
      <c r="J34" s="601">
        <v>0</v>
      </c>
      <c r="K34" s="401">
        <v>0</v>
      </c>
      <c r="L34" s="400">
        <v>0</v>
      </c>
      <c r="M34" s="601">
        <v>0</v>
      </c>
      <c r="N34" s="401">
        <v>0</v>
      </c>
      <c r="O34" s="400">
        <v>0</v>
      </c>
      <c r="P34" s="601">
        <v>0</v>
      </c>
      <c r="Q34" s="401">
        <v>0</v>
      </c>
    </row>
    <row r="35" spans="1:17">
      <c r="A35" s="395" t="s">
        <v>399</v>
      </c>
      <c r="B35" s="396" t="s">
        <v>639</v>
      </c>
      <c r="C35" s="157">
        <f t="shared" si="1"/>
        <v>4095523506</v>
      </c>
      <c r="D35" s="157">
        <v>0</v>
      </c>
      <c r="E35" s="185">
        <f>H35+K35+N35+Q35</f>
        <v>4324818892</v>
      </c>
      <c r="F35" s="399">
        <v>4095523506</v>
      </c>
      <c r="G35" s="598">
        <v>0</v>
      </c>
      <c r="H35" s="398">
        <v>4324818892</v>
      </c>
      <c r="I35" s="400">
        <v>0</v>
      </c>
      <c r="J35" s="601">
        <v>0</v>
      </c>
      <c r="K35" s="401">
        <v>0</v>
      </c>
      <c r="L35" s="400">
        <v>0</v>
      </c>
      <c r="M35" s="601">
        <v>0</v>
      </c>
      <c r="N35" s="401">
        <v>0</v>
      </c>
      <c r="O35" s="400">
        <v>0</v>
      </c>
      <c r="P35" s="601">
        <v>0</v>
      </c>
      <c r="Q35" s="401">
        <v>0</v>
      </c>
    </row>
    <row r="36" spans="1:17" hidden="1">
      <c r="A36" s="388" t="s">
        <v>400</v>
      </c>
      <c r="B36" s="389" t="s">
        <v>640</v>
      </c>
      <c r="C36" s="390">
        <f t="shared" si="1"/>
        <v>0</v>
      </c>
      <c r="D36" s="390">
        <v>0</v>
      </c>
      <c r="E36" s="185">
        <f t="shared" ref="E36:E50" si="5">H36+K36+N36+Q36</f>
        <v>0</v>
      </c>
      <c r="F36" s="392">
        <v>0</v>
      </c>
      <c r="G36" s="597">
        <v>0</v>
      </c>
      <c r="H36" s="391">
        <v>0</v>
      </c>
      <c r="I36" s="393">
        <v>0</v>
      </c>
      <c r="J36" s="600">
        <v>0</v>
      </c>
      <c r="K36" s="394">
        <v>0</v>
      </c>
      <c r="L36" s="393">
        <v>0</v>
      </c>
      <c r="M36" s="600">
        <v>0</v>
      </c>
      <c r="N36" s="394">
        <v>0</v>
      </c>
      <c r="O36" s="393">
        <v>0</v>
      </c>
      <c r="P36" s="600">
        <v>0</v>
      </c>
      <c r="Q36" s="394">
        <v>0</v>
      </c>
    </row>
    <row r="37" spans="1:17" hidden="1">
      <c r="A37" s="388" t="s">
        <v>401</v>
      </c>
      <c r="B37" s="389" t="s">
        <v>641</v>
      </c>
      <c r="C37" s="390">
        <f t="shared" si="1"/>
        <v>0</v>
      </c>
      <c r="D37" s="390">
        <v>0</v>
      </c>
      <c r="E37" s="185">
        <f t="shared" si="5"/>
        <v>0</v>
      </c>
      <c r="F37" s="392">
        <v>0</v>
      </c>
      <c r="G37" s="597">
        <v>0</v>
      </c>
      <c r="H37" s="391">
        <v>0</v>
      </c>
      <c r="I37" s="393">
        <v>0</v>
      </c>
      <c r="J37" s="600">
        <v>0</v>
      </c>
      <c r="K37" s="394">
        <v>0</v>
      </c>
      <c r="L37" s="393">
        <v>0</v>
      </c>
      <c r="M37" s="600">
        <v>0</v>
      </c>
      <c r="N37" s="394">
        <v>0</v>
      </c>
      <c r="O37" s="393">
        <v>0</v>
      </c>
      <c r="P37" s="600">
        <v>0</v>
      </c>
      <c r="Q37" s="394">
        <v>0</v>
      </c>
    </row>
    <row r="38" spans="1:17" hidden="1">
      <c r="A38" s="388" t="s">
        <v>402</v>
      </c>
      <c r="B38" s="389" t="s">
        <v>642</v>
      </c>
      <c r="C38" s="390">
        <f t="shared" si="1"/>
        <v>0</v>
      </c>
      <c r="D38" s="390">
        <v>0</v>
      </c>
      <c r="E38" s="185">
        <f t="shared" si="5"/>
        <v>0</v>
      </c>
      <c r="F38" s="392">
        <v>0</v>
      </c>
      <c r="G38" s="597">
        <v>0</v>
      </c>
      <c r="H38" s="391">
        <v>0</v>
      </c>
      <c r="I38" s="393">
        <v>0</v>
      </c>
      <c r="J38" s="600">
        <v>0</v>
      </c>
      <c r="K38" s="394">
        <v>0</v>
      </c>
      <c r="L38" s="393">
        <v>0</v>
      </c>
      <c r="M38" s="600">
        <v>0</v>
      </c>
      <c r="N38" s="394">
        <v>0</v>
      </c>
      <c r="O38" s="393">
        <v>0</v>
      </c>
      <c r="P38" s="600">
        <v>0</v>
      </c>
      <c r="Q38" s="394">
        <v>0</v>
      </c>
    </row>
    <row r="39" spans="1:17" hidden="1">
      <c r="A39" s="388" t="s">
        <v>403</v>
      </c>
      <c r="B39" s="389" t="s">
        <v>643</v>
      </c>
      <c r="C39" s="390">
        <f t="shared" si="1"/>
        <v>0</v>
      </c>
      <c r="D39" s="390">
        <v>0</v>
      </c>
      <c r="E39" s="185">
        <f t="shared" si="5"/>
        <v>0</v>
      </c>
      <c r="F39" s="392">
        <v>0</v>
      </c>
      <c r="G39" s="597">
        <v>0</v>
      </c>
      <c r="H39" s="391">
        <v>0</v>
      </c>
      <c r="I39" s="393">
        <v>0</v>
      </c>
      <c r="J39" s="600">
        <v>0</v>
      </c>
      <c r="K39" s="394">
        <v>0</v>
      </c>
      <c r="L39" s="393">
        <v>0</v>
      </c>
      <c r="M39" s="600">
        <v>0</v>
      </c>
      <c r="N39" s="394">
        <v>0</v>
      </c>
      <c r="O39" s="393">
        <v>0</v>
      </c>
      <c r="P39" s="600">
        <v>0</v>
      </c>
      <c r="Q39" s="394">
        <v>0</v>
      </c>
    </row>
    <row r="40" spans="1:17" hidden="1">
      <c r="A40" s="388" t="s">
        <v>404</v>
      </c>
      <c r="B40" s="389" t="s">
        <v>644</v>
      </c>
      <c r="C40" s="390">
        <f t="shared" si="1"/>
        <v>0</v>
      </c>
      <c r="D40" s="390">
        <v>0</v>
      </c>
      <c r="E40" s="185">
        <f t="shared" si="5"/>
        <v>0</v>
      </c>
      <c r="F40" s="392">
        <v>0</v>
      </c>
      <c r="G40" s="597">
        <v>0</v>
      </c>
      <c r="H40" s="391">
        <v>0</v>
      </c>
      <c r="I40" s="393">
        <v>0</v>
      </c>
      <c r="J40" s="600">
        <v>0</v>
      </c>
      <c r="K40" s="394">
        <v>0</v>
      </c>
      <c r="L40" s="393">
        <v>0</v>
      </c>
      <c r="M40" s="600">
        <v>0</v>
      </c>
      <c r="N40" s="394">
        <v>0</v>
      </c>
      <c r="O40" s="393">
        <v>0</v>
      </c>
      <c r="P40" s="600">
        <v>0</v>
      </c>
      <c r="Q40" s="394">
        <v>0</v>
      </c>
    </row>
    <row r="41" spans="1:17">
      <c r="A41" s="395" t="s">
        <v>405</v>
      </c>
      <c r="B41" s="396" t="s">
        <v>645</v>
      </c>
      <c r="C41" s="157">
        <f t="shared" si="1"/>
        <v>0</v>
      </c>
      <c r="D41" s="157">
        <v>0</v>
      </c>
      <c r="E41" s="185">
        <f t="shared" si="5"/>
        <v>0</v>
      </c>
      <c r="F41" s="399">
        <v>0</v>
      </c>
      <c r="G41" s="598">
        <v>0</v>
      </c>
      <c r="H41" s="398">
        <v>0</v>
      </c>
      <c r="I41" s="400">
        <v>0</v>
      </c>
      <c r="J41" s="601">
        <v>0</v>
      </c>
      <c r="K41" s="401">
        <v>0</v>
      </c>
      <c r="L41" s="400">
        <v>0</v>
      </c>
      <c r="M41" s="601">
        <v>0</v>
      </c>
      <c r="N41" s="401">
        <v>0</v>
      </c>
      <c r="O41" s="400">
        <v>0</v>
      </c>
      <c r="P41" s="601">
        <v>0</v>
      </c>
      <c r="Q41" s="401">
        <v>0</v>
      </c>
    </row>
    <row r="42" spans="1:17" hidden="1">
      <c r="A42" s="388" t="s">
        <v>406</v>
      </c>
      <c r="B42" s="389" t="s">
        <v>646</v>
      </c>
      <c r="C42" s="157">
        <f t="shared" si="1"/>
        <v>0</v>
      </c>
      <c r="D42" s="157">
        <v>0</v>
      </c>
      <c r="E42" s="185">
        <f t="shared" si="5"/>
        <v>0</v>
      </c>
      <c r="F42" s="392">
        <v>0</v>
      </c>
      <c r="G42" s="597">
        <v>0</v>
      </c>
      <c r="H42" s="391">
        <v>0</v>
      </c>
      <c r="I42" s="393">
        <v>0</v>
      </c>
      <c r="J42" s="600">
        <v>0</v>
      </c>
      <c r="K42" s="394">
        <v>0</v>
      </c>
      <c r="L42" s="393">
        <v>0</v>
      </c>
      <c r="M42" s="600">
        <v>0</v>
      </c>
      <c r="N42" s="394">
        <v>0</v>
      </c>
      <c r="O42" s="393">
        <v>0</v>
      </c>
      <c r="P42" s="600">
        <v>0</v>
      </c>
      <c r="Q42" s="394">
        <v>0</v>
      </c>
    </row>
    <row r="43" spans="1:17" hidden="1">
      <c r="A43" s="388" t="s">
        <v>407</v>
      </c>
      <c r="B43" s="389" t="s">
        <v>647</v>
      </c>
      <c r="C43" s="157">
        <f t="shared" si="1"/>
        <v>0</v>
      </c>
      <c r="D43" s="157">
        <v>0</v>
      </c>
      <c r="E43" s="185">
        <f t="shared" si="5"/>
        <v>0</v>
      </c>
      <c r="F43" s="392">
        <v>0</v>
      </c>
      <c r="G43" s="597">
        <v>0</v>
      </c>
      <c r="H43" s="391">
        <v>0</v>
      </c>
      <c r="I43" s="393">
        <v>0</v>
      </c>
      <c r="J43" s="600">
        <v>0</v>
      </c>
      <c r="K43" s="394">
        <v>0</v>
      </c>
      <c r="L43" s="393">
        <v>0</v>
      </c>
      <c r="M43" s="600">
        <v>0</v>
      </c>
      <c r="N43" s="394">
        <v>0</v>
      </c>
      <c r="O43" s="393">
        <v>0</v>
      </c>
      <c r="P43" s="600">
        <v>0</v>
      </c>
      <c r="Q43" s="394">
        <v>0</v>
      </c>
    </row>
    <row r="44" spans="1:17" hidden="1">
      <c r="A44" s="388" t="s">
        <v>408</v>
      </c>
      <c r="B44" s="389" t="s">
        <v>648</v>
      </c>
      <c r="C44" s="157">
        <f t="shared" si="1"/>
        <v>0</v>
      </c>
      <c r="D44" s="157">
        <v>0</v>
      </c>
      <c r="E44" s="185">
        <f t="shared" si="5"/>
        <v>0</v>
      </c>
      <c r="F44" s="392">
        <v>0</v>
      </c>
      <c r="G44" s="597">
        <v>0</v>
      </c>
      <c r="H44" s="391">
        <v>0</v>
      </c>
      <c r="I44" s="393">
        <v>0</v>
      </c>
      <c r="J44" s="600">
        <v>0</v>
      </c>
      <c r="K44" s="394">
        <v>0</v>
      </c>
      <c r="L44" s="393">
        <v>0</v>
      </c>
      <c r="M44" s="600">
        <v>0</v>
      </c>
      <c r="N44" s="394">
        <v>0</v>
      </c>
      <c r="O44" s="393">
        <v>0</v>
      </c>
      <c r="P44" s="600">
        <v>0</v>
      </c>
      <c r="Q44" s="394">
        <v>0</v>
      </c>
    </row>
    <row r="45" spans="1:17" hidden="1">
      <c r="A45" s="388" t="s">
        <v>409</v>
      </c>
      <c r="B45" s="389" t="s">
        <v>649</v>
      </c>
      <c r="C45" s="157">
        <f t="shared" si="1"/>
        <v>0</v>
      </c>
      <c r="D45" s="157">
        <v>0</v>
      </c>
      <c r="E45" s="185">
        <f t="shared" si="5"/>
        <v>0</v>
      </c>
      <c r="F45" s="392">
        <v>0</v>
      </c>
      <c r="G45" s="597">
        <v>0</v>
      </c>
      <c r="H45" s="391">
        <v>0</v>
      </c>
      <c r="I45" s="393">
        <v>0</v>
      </c>
      <c r="J45" s="600">
        <v>0</v>
      </c>
      <c r="K45" s="394">
        <v>0</v>
      </c>
      <c r="L45" s="393">
        <v>0</v>
      </c>
      <c r="M45" s="600">
        <v>0</v>
      </c>
      <c r="N45" s="394">
        <v>0</v>
      </c>
      <c r="O45" s="393">
        <v>0</v>
      </c>
      <c r="P45" s="600">
        <v>0</v>
      </c>
      <c r="Q45" s="394">
        <v>0</v>
      </c>
    </row>
    <row r="46" spans="1:17" hidden="1">
      <c r="A46" s="388" t="s">
        <v>410</v>
      </c>
      <c r="B46" s="389" t="s">
        <v>650</v>
      </c>
      <c r="C46" s="157">
        <f t="shared" si="1"/>
        <v>0</v>
      </c>
      <c r="D46" s="157">
        <v>0</v>
      </c>
      <c r="E46" s="185">
        <f t="shared" si="5"/>
        <v>0</v>
      </c>
      <c r="F46" s="392">
        <v>0</v>
      </c>
      <c r="G46" s="597">
        <v>0</v>
      </c>
      <c r="H46" s="391">
        <v>0</v>
      </c>
      <c r="I46" s="393">
        <v>0</v>
      </c>
      <c r="J46" s="600">
        <v>0</v>
      </c>
      <c r="K46" s="394">
        <v>0</v>
      </c>
      <c r="L46" s="393">
        <v>0</v>
      </c>
      <c r="M46" s="600">
        <v>0</v>
      </c>
      <c r="N46" s="394">
        <v>0</v>
      </c>
      <c r="O46" s="393">
        <v>0</v>
      </c>
      <c r="P46" s="600">
        <v>0</v>
      </c>
      <c r="Q46" s="394">
        <v>0</v>
      </c>
    </row>
    <row r="47" spans="1:17" hidden="1">
      <c r="A47" s="388" t="s">
        <v>411</v>
      </c>
      <c r="B47" s="389" t="s">
        <v>651</v>
      </c>
      <c r="C47" s="157">
        <f t="shared" si="1"/>
        <v>0</v>
      </c>
      <c r="D47" s="157">
        <v>0</v>
      </c>
      <c r="E47" s="185">
        <f t="shared" si="5"/>
        <v>0</v>
      </c>
      <c r="F47" s="392">
        <v>0</v>
      </c>
      <c r="G47" s="597">
        <v>0</v>
      </c>
      <c r="H47" s="391">
        <v>0</v>
      </c>
      <c r="I47" s="393">
        <v>0</v>
      </c>
      <c r="J47" s="600">
        <v>0</v>
      </c>
      <c r="K47" s="394">
        <v>0</v>
      </c>
      <c r="L47" s="393">
        <v>0</v>
      </c>
      <c r="M47" s="600">
        <v>0</v>
      </c>
      <c r="N47" s="394">
        <v>0</v>
      </c>
      <c r="O47" s="393">
        <v>0</v>
      </c>
      <c r="P47" s="600">
        <v>0</v>
      </c>
      <c r="Q47" s="394">
        <v>0</v>
      </c>
    </row>
    <row r="48" spans="1:17" hidden="1">
      <c r="A48" s="388" t="s">
        <v>412</v>
      </c>
      <c r="B48" s="389" t="s">
        <v>652</v>
      </c>
      <c r="C48" s="157">
        <f t="shared" si="1"/>
        <v>0</v>
      </c>
      <c r="D48" s="157">
        <v>0</v>
      </c>
      <c r="E48" s="185">
        <f t="shared" si="5"/>
        <v>0</v>
      </c>
      <c r="F48" s="392">
        <v>0</v>
      </c>
      <c r="G48" s="597">
        <v>0</v>
      </c>
      <c r="H48" s="391">
        <v>0</v>
      </c>
      <c r="I48" s="393">
        <v>0</v>
      </c>
      <c r="J48" s="600">
        <v>0</v>
      </c>
      <c r="K48" s="394">
        <v>0</v>
      </c>
      <c r="L48" s="393">
        <v>0</v>
      </c>
      <c r="M48" s="600">
        <v>0</v>
      </c>
      <c r="N48" s="394">
        <v>0</v>
      </c>
      <c r="O48" s="393">
        <v>0</v>
      </c>
      <c r="P48" s="600">
        <v>0</v>
      </c>
      <c r="Q48" s="394">
        <v>0</v>
      </c>
    </row>
    <row r="49" spans="1:17">
      <c r="A49" s="395" t="s">
        <v>413</v>
      </c>
      <c r="B49" s="396" t="s">
        <v>653</v>
      </c>
      <c r="C49" s="157">
        <f t="shared" si="1"/>
        <v>0</v>
      </c>
      <c r="D49" s="157">
        <v>0</v>
      </c>
      <c r="E49" s="185">
        <f t="shared" si="5"/>
        <v>0</v>
      </c>
      <c r="F49" s="399">
        <v>0</v>
      </c>
      <c r="G49" s="598">
        <v>0</v>
      </c>
      <c r="H49" s="398">
        <v>0</v>
      </c>
      <c r="I49" s="400">
        <v>0</v>
      </c>
      <c r="J49" s="601">
        <v>0</v>
      </c>
      <c r="K49" s="401">
        <v>0</v>
      </c>
      <c r="L49" s="400">
        <v>0</v>
      </c>
      <c r="M49" s="601">
        <v>0</v>
      </c>
      <c r="N49" s="401">
        <v>0</v>
      </c>
      <c r="O49" s="400">
        <v>0</v>
      </c>
      <c r="P49" s="601">
        <v>0</v>
      </c>
      <c r="Q49" s="401">
        <v>0</v>
      </c>
    </row>
    <row r="50" spans="1:17">
      <c r="A50" s="395" t="s">
        <v>414</v>
      </c>
      <c r="B50" s="396" t="s">
        <v>654</v>
      </c>
      <c r="C50" s="157">
        <f t="shared" si="1"/>
        <v>0</v>
      </c>
      <c r="D50" s="157">
        <v>0</v>
      </c>
      <c r="E50" s="185">
        <f t="shared" si="5"/>
        <v>0</v>
      </c>
      <c r="F50" s="399">
        <v>0</v>
      </c>
      <c r="G50" s="598">
        <v>0</v>
      </c>
      <c r="H50" s="398">
        <v>0</v>
      </c>
      <c r="I50" s="400">
        <v>0</v>
      </c>
      <c r="J50" s="601">
        <v>0</v>
      </c>
      <c r="K50" s="401">
        <v>0</v>
      </c>
      <c r="L50" s="400">
        <v>0</v>
      </c>
      <c r="M50" s="601">
        <v>0</v>
      </c>
      <c r="N50" s="401">
        <v>0</v>
      </c>
      <c r="O50" s="400">
        <v>0</v>
      </c>
      <c r="P50" s="601">
        <v>0</v>
      </c>
      <c r="Q50" s="401">
        <v>0</v>
      </c>
    </row>
    <row r="51" spans="1:17">
      <c r="A51" s="388" t="s">
        <v>415</v>
      </c>
      <c r="B51" s="389" t="s">
        <v>655</v>
      </c>
      <c r="C51" s="156">
        <f t="shared" si="1"/>
        <v>90100000</v>
      </c>
      <c r="D51" s="156">
        <v>0</v>
      </c>
      <c r="E51" s="651">
        <f>H51+K51+N51+Q51</f>
        <v>0</v>
      </c>
      <c r="F51" s="392">
        <v>90100000</v>
      </c>
      <c r="G51" s="597">
        <v>0</v>
      </c>
      <c r="H51" s="391">
        <v>0</v>
      </c>
      <c r="I51" s="393">
        <v>0</v>
      </c>
      <c r="J51" s="600">
        <v>0</v>
      </c>
      <c r="K51" s="394">
        <v>0</v>
      </c>
      <c r="L51" s="393">
        <v>0</v>
      </c>
      <c r="M51" s="600">
        <v>0</v>
      </c>
      <c r="N51" s="394">
        <v>0</v>
      </c>
      <c r="O51" s="393">
        <v>0</v>
      </c>
      <c r="P51" s="600">
        <v>0</v>
      </c>
      <c r="Q51" s="394">
        <v>0</v>
      </c>
    </row>
    <row r="52" spans="1:17">
      <c r="A52" s="388" t="s">
        <v>416</v>
      </c>
      <c r="B52" s="389" t="s">
        <v>656</v>
      </c>
      <c r="C52" s="390">
        <f t="shared" si="1"/>
        <v>0</v>
      </c>
      <c r="D52" s="156">
        <v>0</v>
      </c>
      <c r="E52" s="391">
        <f>H52+K52+N52+Q52</f>
        <v>0</v>
      </c>
      <c r="F52" s="392">
        <v>0</v>
      </c>
      <c r="G52" s="597">
        <v>0</v>
      </c>
      <c r="H52" s="391">
        <v>0</v>
      </c>
      <c r="I52" s="393">
        <v>0</v>
      </c>
      <c r="J52" s="600">
        <v>0</v>
      </c>
      <c r="K52" s="394">
        <v>0</v>
      </c>
      <c r="L52" s="393">
        <v>0</v>
      </c>
      <c r="M52" s="600">
        <v>0</v>
      </c>
      <c r="N52" s="394">
        <v>0</v>
      </c>
      <c r="O52" s="393">
        <v>0</v>
      </c>
      <c r="P52" s="600">
        <v>0</v>
      </c>
      <c r="Q52" s="394">
        <v>0</v>
      </c>
    </row>
    <row r="53" spans="1:17">
      <c r="A53" s="395" t="s">
        <v>417</v>
      </c>
      <c r="B53" s="396" t="s">
        <v>657</v>
      </c>
      <c r="C53" s="157">
        <f t="shared" si="1"/>
        <v>90100000</v>
      </c>
      <c r="D53" s="157">
        <v>0</v>
      </c>
      <c r="E53" s="185">
        <f>H53+K53+N53+Q53</f>
        <v>0</v>
      </c>
      <c r="F53" s="399">
        <v>90100000</v>
      </c>
      <c r="G53" s="598">
        <v>0</v>
      </c>
      <c r="H53" s="398">
        <v>0</v>
      </c>
      <c r="I53" s="400">
        <v>0</v>
      </c>
      <c r="J53" s="601">
        <v>0</v>
      </c>
      <c r="K53" s="401">
        <v>0</v>
      </c>
      <c r="L53" s="400">
        <v>0</v>
      </c>
      <c r="M53" s="601">
        <v>0</v>
      </c>
      <c r="N53" s="401">
        <v>0</v>
      </c>
      <c r="O53" s="400">
        <v>0</v>
      </c>
      <c r="P53" s="601">
        <v>0</v>
      </c>
      <c r="Q53" s="401">
        <v>0</v>
      </c>
    </row>
    <row r="54" spans="1:17">
      <c r="A54" s="388" t="s">
        <v>418</v>
      </c>
      <c r="B54" s="389" t="s">
        <v>658</v>
      </c>
      <c r="C54" s="390">
        <f t="shared" si="1"/>
        <v>133905</v>
      </c>
      <c r="D54" s="390">
        <v>0</v>
      </c>
      <c r="E54" s="391">
        <f>H54+K54+N54+Q54</f>
        <v>280875</v>
      </c>
      <c r="F54" s="392">
        <v>45505</v>
      </c>
      <c r="G54" s="597">
        <v>0</v>
      </c>
      <c r="H54" s="391">
        <v>150825</v>
      </c>
      <c r="I54" s="393">
        <v>62590</v>
      </c>
      <c r="J54" s="600">
        <v>0</v>
      </c>
      <c r="K54" s="394">
        <v>50155</v>
      </c>
      <c r="L54" s="393">
        <v>17970</v>
      </c>
      <c r="M54" s="600">
        <v>0</v>
      </c>
      <c r="N54" s="394">
        <v>20765</v>
      </c>
      <c r="O54" s="393">
        <v>7840</v>
      </c>
      <c r="P54" s="600">
        <v>0</v>
      </c>
      <c r="Q54" s="394">
        <v>59130</v>
      </c>
    </row>
    <row r="55" spans="1:17">
      <c r="A55" s="388" t="s">
        <v>419</v>
      </c>
      <c r="B55" s="389" t="s">
        <v>659</v>
      </c>
      <c r="C55" s="390">
        <f t="shared" si="1"/>
        <v>0</v>
      </c>
      <c r="D55" s="390">
        <v>0</v>
      </c>
      <c r="E55" s="391">
        <f t="shared" ref="E55:E101" si="6">H55+K55+N55+Q55</f>
        <v>0</v>
      </c>
      <c r="F55" s="392">
        <v>0</v>
      </c>
      <c r="G55" s="597">
        <v>0</v>
      </c>
      <c r="H55" s="391">
        <v>0</v>
      </c>
      <c r="I55" s="393">
        <v>0</v>
      </c>
      <c r="J55" s="600">
        <v>0</v>
      </c>
      <c r="K55" s="394">
        <v>0</v>
      </c>
      <c r="L55" s="393">
        <v>0</v>
      </c>
      <c r="M55" s="600">
        <v>0</v>
      </c>
      <c r="N55" s="394">
        <v>0</v>
      </c>
      <c r="O55" s="393">
        <v>0</v>
      </c>
      <c r="P55" s="600">
        <v>0</v>
      </c>
      <c r="Q55" s="394">
        <v>0</v>
      </c>
    </row>
    <row r="56" spans="1:17">
      <c r="A56" s="388" t="s">
        <v>420</v>
      </c>
      <c r="B56" s="389" t="s">
        <v>660</v>
      </c>
      <c r="C56" s="390">
        <f t="shared" si="1"/>
        <v>0</v>
      </c>
      <c r="D56" s="390">
        <v>0</v>
      </c>
      <c r="E56" s="391">
        <f t="shared" si="6"/>
        <v>0</v>
      </c>
      <c r="F56" s="392">
        <v>0</v>
      </c>
      <c r="G56" s="597">
        <v>0</v>
      </c>
      <c r="H56" s="391">
        <v>0</v>
      </c>
      <c r="I56" s="393">
        <v>0</v>
      </c>
      <c r="J56" s="600">
        <v>0</v>
      </c>
      <c r="K56" s="394">
        <v>0</v>
      </c>
      <c r="L56" s="393">
        <v>0</v>
      </c>
      <c r="M56" s="600">
        <v>0</v>
      </c>
      <c r="N56" s="394">
        <v>0</v>
      </c>
      <c r="O56" s="393">
        <v>0</v>
      </c>
      <c r="P56" s="600">
        <v>0</v>
      </c>
      <c r="Q56" s="394">
        <v>0</v>
      </c>
    </row>
    <row r="57" spans="1:17">
      <c r="A57" s="395" t="s">
        <v>421</v>
      </c>
      <c r="B57" s="396" t="s">
        <v>661</v>
      </c>
      <c r="C57" s="157">
        <f t="shared" si="1"/>
        <v>133905</v>
      </c>
      <c r="D57" s="157">
        <v>0</v>
      </c>
      <c r="E57" s="185">
        <f t="shared" si="6"/>
        <v>280875</v>
      </c>
      <c r="F57" s="399">
        <v>45505</v>
      </c>
      <c r="G57" s="598">
        <v>0</v>
      </c>
      <c r="H57" s="398">
        <v>150825</v>
      </c>
      <c r="I57" s="400">
        <v>62590</v>
      </c>
      <c r="J57" s="601">
        <v>0</v>
      </c>
      <c r="K57" s="401">
        <v>50155</v>
      </c>
      <c r="L57" s="400">
        <v>17970</v>
      </c>
      <c r="M57" s="601">
        <v>0</v>
      </c>
      <c r="N57" s="401">
        <v>20765</v>
      </c>
      <c r="O57" s="400">
        <v>7840</v>
      </c>
      <c r="P57" s="601">
        <v>0</v>
      </c>
      <c r="Q57" s="401">
        <v>59130</v>
      </c>
    </row>
    <row r="58" spans="1:17">
      <c r="A58" s="388" t="s">
        <v>422</v>
      </c>
      <c r="B58" s="389" t="s">
        <v>662</v>
      </c>
      <c r="C58" s="390">
        <f t="shared" si="1"/>
        <v>276422278</v>
      </c>
      <c r="D58" s="390">
        <v>0</v>
      </c>
      <c r="E58" s="391">
        <f t="shared" si="6"/>
        <v>116690629</v>
      </c>
      <c r="F58" s="392">
        <v>276285698</v>
      </c>
      <c r="G58" s="597">
        <v>0</v>
      </c>
      <c r="H58" s="391">
        <v>114238597</v>
      </c>
      <c r="I58" s="393">
        <v>29655</v>
      </c>
      <c r="J58" s="600">
        <v>0</v>
      </c>
      <c r="K58" s="394">
        <v>1766153</v>
      </c>
      <c r="L58" s="393">
        <v>98917</v>
      </c>
      <c r="M58" s="600">
        <v>0</v>
      </c>
      <c r="N58" s="394">
        <v>560761</v>
      </c>
      <c r="O58" s="393">
        <v>8008</v>
      </c>
      <c r="P58" s="600">
        <v>0</v>
      </c>
      <c r="Q58" s="394">
        <v>125118</v>
      </c>
    </row>
    <row r="59" spans="1:17">
      <c r="A59" s="388" t="s">
        <v>424</v>
      </c>
      <c r="B59" s="389" t="s">
        <v>663</v>
      </c>
      <c r="C59" s="390">
        <f t="shared" si="1"/>
        <v>0</v>
      </c>
      <c r="D59" s="390">
        <v>0</v>
      </c>
      <c r="E59" s="391">
        <f t="shared" si="6"/>
        <v>0</v>
      </c>
      <c r="F59" s="392">
        <v>0</v>
      </c>
      <c r="G59" s="597">
        <v>0</v>
      </c>
      <c r="H59" s="391">
        <v>0</v>
      </c>
      <c r="I59" s="393">
        <v>0</v>
      </c>
      <c r="J59" s="600">
        <v>0</v>
      </c>
      <c r="K59" s="394">
        <v>0</v>
      </c>
      <c r="L59" s="393">
        <v>0</v>
      </c>
      <c r="M59" s="600">
        <v>0</v>
      </c>
      <c r="N59" s="394">
        <v>0</v>
      </c>
      <c r="O59" s="393">
        <v>0</v>
      </c>
      <c r="P59" s="600">
        <v>0</v>
      </c>
      <c r="Q59" s="394">
        <v>0</v>
      </c>
    </row>
    <row r="60" spans="1:17">
      <c r="A60" s="395" t="s">
        <v>426</v>
      </c>
      <c r="B60" s="396" t="s">
        <v>664</v>
      </c>
      <c r="C60" s="157">
        <f t="shared" si="1"/>
        <v>276422278</v>
      </c>
      <c r="D60" s="157">
        <v>0</v>
      </c>
      <c r="E60" s="185">
        <f t="shared" si="6"/>
        <v>116690629</v>
      </c>
      <c r="F60" s="399">
        <v>276285698</v>
      </c>
      <c r="G60" s="598">
        <v>0</v>
      </c>
      <c r="H60" s="398">
        <v>114238597</v>
      </c>
      <c r="I60" s="400">
        <v>29655</v>
      </c>
      <c r="J60" s="601">
        <v>0</v>
      </c>
      <c r="K60" s="401">
        <v>1766153</v>
      </c>
      <c r="L60" s="400">
        <v>98917</v>
      </c>
      <c r="M60" s="601">
        <v>0</v>
      </c>
      <c r="N60" s="401">
        <v>560761</v>
      </c>
      <c r="O60" s="400">
        <v>8008</v>
      </c>
      <c r="P60" s="601">
        <v>0</v>
      </c>
      <c r="Q60" s="401">
        <v>125118</v>
      </c>
    </row>
    <row r="61" spans="1:17">
      <c r="A61" s="388" t="s">
        <v>427</v>
      </c>
      <c r="B61" s="389" t="s">
        <v>665</v>
      </c>
      <c r="C61" s="390">
        <f t="shared" si="1"/>
        <v>0</v>
      </c>
      <c r="D61" s="390">
        <v>0</v>
      </c>
      <c r="E61" s="391">
        <f t="shared" si="6"/>
        <v>0</v>
      </c>
      <c r="F61" s="392">
        <v>0</v>
      </c>
      <c r="G61" s="597">
        <v>0</v>
      </c>
      <c r="H61" s="391">
        <v>0</v>
      </c>
      <c r="I61" s="393">
        <v>0</v>
      </c>
      <c r="J61" s="600">
        <v>0</v>
      </c>
      <c r="K61" s="394">
        <v>0</v>
      </c>
      <c r="L61" s="393">
        <v>0</v>
      </c>
      <c r="M61" s="600">
        <v>0</v>
      </c>
      <c r="N61" s="394">
        <v>0</v>
      </c>
      <c r="O61" s="393">
        <v>0</v>
      </c>
      <c r="P61" s="600">
        <v>0</v>
      </c>
      <c r="Q61" s="394">
        <v>0</v>
      </c>
    </row>
    <row r="62" spans="1:17">
      <c r="A62" s="388" t="s">
        <v>428</v>
      </c>
      <c r="B62" s="389" t="s">
        <v>666</v>
      </c>
      <c r="C62" s="390">
        <f t="shared" si="1"/>
        <v>0</v>
      </c>
      <c r="D62" s="390">
        <v>0</v>
      </c>
      <c r="E62" s="391">
        <f t="shared" si="6"/>
        <v>0</v>
      </c>
      <c r="F62" s="392">
        <v>0</v>
      </c>
      <c r="G62" s="597">
        <v>0</v>
      </c>
      <c r="H62" s="391">
        <v>0</v>
      </c>
      <c r="I62" s="393">
        <v>0</v>
      </c>
      <c r="J62" s="600">
        <v>0</v>
      </c>
      <c r="K62" s="394">
        <v>0</v>
      </c>
      <c r="L62" s="393">
        <v>0</v>
      </c>
      <c r="M62" s="600">
        <v>0</v>
      </c>
      <c r="N62" s="394">
        <v>0</v>
      </c>
      <c r="O62" s="393">
        <v>0</v>
      </c>
      <c r="P62" s="600">
        <v>0</v>
      </c>
      <c r="Q62" s="394">
        <v>0</v>
      </c>
    </row>
    <row r="63" spans="1:17">
      <c r="A63" s="395" t="s">
        <v>429</v>
      </c>
      <c r="B63" s="396" t="s">
        <v>667</v>
      </c>
      <c r="C63" s="157">
        <f t="shared" si="1"/>
        <v>0</v>
      </c>
      <c r="D63" s="157">
        <v>0</v>
      </c>
      <c r="E63" s="391">
        <f t="shared" si="6"/>
        <v>0</v>
      </c>
      <c r="F63" s="399">
        <v>0</v>
      </c>
      <c r="G63" s="598">
        <v>0</v>
      </c>
      <c r="H63" s="398">
        <v>0</v>
      </c>
      <c r="I63" s="400">
        <v>0</v>
      </c>
      <c r="J63" s="601">
        <v>0</v>
      </c>
      <c r="K63" s="401">
        <v>0</v>
      </c>
      <c r="L63" s="400">
        <v>0</v>
      </c>
      <c r="M63" s="601">
        <v>0</v>
      </c>
      <c r="N63" s="401">
        <v>0</v>
      </c>
      <c r="O63" s="400">
        <v>0</v>
      </c>
      <c r="P63" s="601">
        <v>0</v>
      </c>
      <c r="Q63" s="401">
        <v>0</v>
      </c>
    </row>
    <row r="64" spans="1:17">
      <c r="A64" s="395" t="s">
        <v>430</v>
      </c>
      <c r="B64" s="396" t="s">
        <v>668</v>
      </c>
      <c r="C64" s="157">
        <f t="shared" si="1"/>
        <v>366656183</v>
      </c>
      <c r="D64" s="157">
        <v>0</v>
      </c>
      <c r="E64" s="185">
        <f t="shared" si="6"/>
        <v>116971504</v>
      </c>
      <c r="F64" s="399">
        <v>366431203</v>
      </c>
      <c r="G64" s="598">
        <v>0</v>
      </c>
      <c r="H64" s="398">
        <v>114389422</v>
      </c>
      <c r="I64" s="400">
        <v>92245</v>
      </c>
      <c r="J64" s="601">
        <v>0</v>
      </c>
      <c r="K64" s="401">
        <v>1816308</v>
      </c>
      <c r="L64" s="400">
        <v>116887</v>
      </c>
      <c r="M64" s="601">
        <v>0</v>
      </c>
      <c r="N64" s="401">
        <v>581526</v>
      </c>
      <c r="O64" s="400">
        <v>15848</v>
      </c>
      <c r="P64" s="601">
        <v>0</v>
      </c>
      <c r="Q64" s="401">
        <v>184248</v>
      </c>
    </row>
    <row r="65" spans="1:17">
      <c r="A65" s="388" t="s">
        <v>431</v>
      </c>
      <c r="B65" s="389" t="s">
        <v>669</v>
      </c>
      <c r="C65" s="156">
        <f t="shared" si="1"/>
        <v>0</v>
      </c>
      <c r="D65" s="156">
        <v>0</v>
      </c>
      <c r="E65" s="391">
        <f t="shared" si="6"/>
        <v>0</v>
      </c>
      <c r="F65" s="392">
        <v>0</v>
      </c>
      <c r="G65" s="597">
        <v>0</v>
      </c>
      <c r="H65" s="391">
        <v>0</v>
      </c>
      <c r="I65" s="393">
        <v>0</v>
      </c>
      <c r="J65" s="600">
        <v>0</v>
      </c>
      <c r="K65" s="394">
        <v>0</v>
      </c>
      <c r="L65" s="393">
        <v>0</v>
      </c>
      <c r="M65" s="600">
        <v>0</v>
      </c>
      <c r="N65" s="394">
        <v>0</v>
      </c>
      <c r="O65" s="393">
        <v>0</v>
      </c>
      <c r="P65" s="600">
        <v>0</v>
      </c>
      <c r="Q65" s="394">
        <v>0</v>
      </c>
    </row>
    <row r="66" spans="1:17" ht="25.5" hidden="1">
      <c r="A66" s="388" t="s">
        <v>432</v>
      </c>
      <c r="B66" s="389" t="s">
        <v>670</v>
      </c>
      <c r="C66" s="390">
        <f t="shared" si="1"/>
        <v>0</v>
      </c>
      <c r="D66" s="390">
        <v>0</v>
      </c>
      <c r="E66" s="391">
        <f t="shared" si="6"/>
        <v>0</v>
      </c>
      <c r="F66" s="392">
        <v>0</v>
      </c>
      <c r="G66" s="597">
        <v>0</v>
      </c>
      <c r="H66" s="391">
        <v>0</v>
      </c>
      <c r="I66" s="393">
        <v>0</v>
      </c>
      <c r="J66" s="600">
        <v>0</v>
      </c>
      <c r="K66" s="394">
        <v>0</v>
      </c>
      <c r="L66" s="393">
        <v>0</v>
      </c>
      <c r="M66" s="600">
        <v>0</v>
      </c>
      <c r="N66" s="394">
        <v>0</v>
      </c>
      <c r="O66" s="393">
        <v>0</v>
      </c>
      <c r="P66" s="600">
        <v>0</v>
      </c>
      <c r="Q66" s="394">
        <v>0</v>
      </c>
    </row>
    <row r="67" spans="1:17" ht="25.5" hidden="1">
      <c r="A67" s="388" t="s">
        <v>433</v>
      </c>
      <c r="B67" s="389" t="s">
        <v>671</v>
      </c>
      <c r="C67" s="390">
        <f t="shared" si="1"/>
        <v>0</v>
      </c>
      <c r="D67" s="390">
        <v>0</v>
      </c>
      <c r="E67" s="391">
        <f t="shared" si="6"/>
        <v>0</v>
      </c>
      <c r="F67" s="392">
        <v>0</v>
      </c>
      <c r="G67" s="597">
        <v>0</v>
      </c>
      <c r="H67" s="391">
        <v>0</v>
      </c>
      <c r="I67" s="393">
        <v>0</v>
      </c>
      <c r="J67" s="600">
        <v>0</v>
      </c>
      <c r="K67" s="394">
        <v>0</v>
      </c>
      <c r="L67" s="393">
        <v>0</v>
      </c>
      <c r="M67" s="600">
        <v>0</v>
      </c>
      <c r="N67" s="394">
        <v>0</v>
      </c>
      <c r="O67" s="393">
        <v>0</v>
      </c>
      <c r="P67" s="600">
        <v>0</v>
      </c>
      <c r="Q67" s="394">
        <v>0</v>
      </c>
    </row>
    <row r="68" spans="1:17" ht="25.5" hidden="1">
      <c r="A68" s="388" t="s">
        <v>434</v>
      </c>
      <c r="B68" s="389" t="s">
        <v>672</v>
      </c>
      <c r="C68" s="390">
        <f t="shared" si="1"/>
        <v>0</v>
      </c>
      <c r="D68" s="390">
        <v>0</v>
      </c>
      <c r="E68" s="391">
        <f t="shared" si="6"/>
        <v>0</v>
      </c>
      <c r="F68" s="392">
        <v>0</v>
      </c>
      <c r="G68" s="597">
        <v>0</v>
      </c>
      <c r="H68" s="391">
        <v>0</v>
      </c>
      <c r="I68" s="393">
        <v>0</v>
      </c>
      <c r="J68" s="600">
        <v>0</v>
      </c>
      <c r="K68" s="394">
        <v>0</v>
      </c>
      <c r="L68" s="393">
        <v>0</v>
      </c>
      <c r="M68" s="600">
        <v>0</v>
      </c>
      <c r="N68" s="394">
        <v>0</v>
      </c>
      <c r="O68" s="393">
        <v>0</v>
      </c>
      <c r="P68" s="600">
        <v>0</v>
      </c>
      <c r="Q68" s="394">
        <v>0</v>
      </c>
    </row>
    <row r="69" spans="1:17">
      <c r="A69" s="388" t="s">
        <v>435</v>
      </c>
      <c r="B69" s="389" t="s">
        <v>673</v>
      </c>
      <c r="C69" s="390">
        <f t="shared" si="1"/>
        <v>37157638</v>
      </c>
      <c r="D69" s="390">
        <v>0</v>
      </c>
      <c r="E69" s="391">
        <f t="shared" si="6"/>
        <v>35216076</v>
      </c>
      <c r="F69" s="392">
        <v>37157638</v>
      </c>
      <c r="G69" s="597">
        <v>0</v>
      </c>
      <c r="H69" s="391">
        <v>35216076</v>
      </c>
      <c r="I69" s="393">
        <v>0</v>
      </c>
      <c r="J69" s="600">
        <v>0</v>
      </c>
      <c r="K69" s="394">
        <v>0</v>
      </c>
      <c r="L69" s="393">
        <v>0</v>
      </c>
      <c r="M69" s="600">
        <v>0</v>
      </c>
      <c r="N69" s="394">
        <v>0</v>
      </c>
      <c r="O69" s="393">
        <v>0</v>
      </c>
      <c r="P69" s="600">
        <v>0</v>
      </c>
      <c r="Q69" s="394">
        <v>0</v>
      </c>
    </row>
    <row r="70" spans="1:17">
      <c r="A70" s="388" t="s">
        <v>436</v>
      </c>
      <c r="B70" s="389" t="s">
        <v>674</v>
      </c>
      <c r="C70" s="390">
        <f t="shared" si="1"/>
        <v>0</v>
      </c>
      <c r="D70" s="390">
        <v>0</v>
      </c>
      <c r="E70" s="391">
        <f t="shared" si="6"/>
        <v>0</v>
      </c>
      <c r="F70" s="392">
        <v>0</v>
      </c>
      <c r="G70" s="597">
        <v>0</v>
      </c>
      <c r="H70" s="391">
        <v>0</v>
      </c>
      <c r="I70" s="393">
        <v>0</v>
      </c>
      <c r="J70" s="600">
        <v>0</v>
      </c>
      <c r="K70" s="394">
        <v>0</v>
      </c>
      <c r="L70" s="393">
        <v>0</v>
      </c>
      <c r="M70" s="600">
        <v>0</v>
      </c>
      <c r="N70" s="394">
        <v>0</v>
      </c>
      <c r="O70" s="393">
        <v>0</v>
      </c>
      <c r="P70" s="600">
        <v>0</v>
      </c>
      <c r="Q70" s="394">
        <v>0</v>
      </c>
    </row>
    <row r="71" spans="1:17">
      <c r="A71" s="388" t="s">
        <v>437</v>
      </c>
      <c r="B71" s="389" t="s">
        <v>675</v>
      </c>
      <c r="C71" s="390">
        <f t="shared" si="1"/>
        <v>0</v>
      </c>
      <c r="D71" s="390">
        <v>0</v>
      </c>
      <c r="E71" s="391">
        <f t="shared" si="6"/>
        <v>0</v>
      </c>
      <c r="F71" s="392">
        <v>0</v>
      </c>
      <c r="G71" s="597">
        <v>0</v>
      </c>
      <c r="H71" s="391">
        <v>0</v>
      </c>
      <c r="I71" s="393">
        <v>0</v>
      </c>
      <c r="J71" s="600">
        <v>0</v>
      </c>
      <c r="K71" s="394">
        <v>0</v>
      </c>
      <c r="L71" s="393">
        <v>0</v>
      </c>
      <c r="M71" s="600">
        <v>0</v>
      </c>
      <c r="N71" s="394">
        <v>0</v>
      </c>
      <c r="O71" s="393">
        <v>0</v>
      </c>
      <c r="P71" s="600">
        <v>0</v>
      </c>
      <c r="Q71" s="394">
        <v>0</v>
      </c>
    </row>
    <row r="72" spans="1:17">
      <c r="A72" s="388" t="s">
        <v>438</v>
      </c>
      <c r="B72" s="389" t="s">
        <v>676</v>
      </c>
      <c r="C72" s="390">
        <f t="shared" si="1"/>
        <v>0</v>
      </c>
      <c r="D72" s="390">
        <v>0</v>
      </c>
      <c r="E72" s="391">
        <f t="shared" si="6"/>
        <v>0</v>
      </c>
      <c r="F72" s="392">
        <v>0</v>
      </c>
      <c r="G72" s="597">
        <v>0</v>
      </c>
      <c r="H72" s="391">
        <v>0</v>
      </c>
      <c r="I72" s="393">
        <v>0</v>
      </c>
      <c r="J72" s="600">
        <v>0</v>
      </c>
      <c r="K72" s="394">
        <v>0</v>
      </c>
      <c r="L72" s="393">
        <v>0</v>
      </c>
      <c r="M72" s="600">
        <v>0</v>
      </c>
      <c r="N72" s="394">
        <v>0</v>
      </c>
      <c r="O72" s="393">
        <v>0</v>
      </c>
      <c r="P72" s="600">
        <v>0</v>
      </c>
      <c r="Q72" s="394">
        <v>0</v>
      </c>
    </row>
    <row r="73" spans="1:17">
      <c r="A73" s="388" t="s">
        <v>439</v>
      </c>
      <c r="B73" s="389" t="s">
        <v>677</v>
      </c>
      <c r="C73" s="390">
        <f t="shared" si="1"/>
        <v>4319689</v>
      </c>
      <c r="D73" s="390">
        <v>0</v>
      </c>
      <c r="E73" s="391">
        <f t="shared" si="6"/>
        <v>4319689</v>
      </c>
      <c r="F73" s="392">
        <v>4319689</v>
      </c>
      <c r="G73" s="597">
        <v>0</v>
      </c>
      <c r="H73" s="391">
        <v>4319689</v>
      </c>
      <c r="I73" s="393">
        <v>0</v>
      </c>
      <c r="J73" s="600">
        <v>0</v>
      </c>
      <c r="K73" s="394">
        <v>0</v>
      </c>
      <c r="L73" s="393">
        <v>0</v>
      </c>
      <c r="M73" s="600">
        <v>0</v>
      </c>
      <c r="N73" s="394">
        <v>0</v>
      </c>
      <c r="O73" s="393">
        <v>0</v>
      </c>
      <c r="P73" s="600">
        <v>0</v>
      </c>
      <c r="Q73" s="394">
        <v>0</v>
      </c>
    </row>
    <row r="74" spans="1:17">
      <c r="A74" s="388" t="s">
        <v>440</v>
      </c>
      <c r="B74" s="389" t="s">
        <v>678</v>
      </c>
      <c r="C74" s="390">
        <f t="shared" ref="C74:C137" si="7">F74+I74+L74+O74</f>
        <v>31594062</v>
      </c>
      <c r="D74" s="390">
        <v>0</v>
      </c>
      <c r="E74" s="391">
        <f t="shared" si="6"/>
        <v>29652075</v>
      </c>
      <c r="F74" s="392">
        <v>31594062</v>
      </c>
      <c r="G74" s="597">
        <v>0</v>
      </c>
      <c r="H74" s="391">
        <v>29652075</v>
      </c>
      <c r="I74" s="393">
        <v>0</v>
      </c>
      <c r="J74" s="600">
        <v>0</v>
      </c>
      <c r="K74" s="394">
        <v>0</v>
      </c>
      <c r="L74" s="393">
        <v>0</v>
      </c>
      <c r="M74" s="600">
        <v>0</v>
      </c>
      <c r="N74" s="394">
        <v>0</v>
      </c>
      <c r="O74" s="393">
        <v>0</v>
      </c>
      <c r="P74" s="600">
        <v>0</v>
      </c>
      <c r="Q74" s="394">
        <v>0</v>
      </c>
    </row>
    <row r="75" spans="1:17">
      <c r="A75" s="388" t="s">
        <v>441</v>
      </c>
      <c r="B75" s="389" t="s">
        <v>679</v>
      </c>
      <c r="C75" s="390">
        <f t="shared" si="7"/>
        <v>1243887</v>
      </c>
      <c r="D75" s="390">
        <v>0</v>
      </c>
      <c r="E75" s="391">
        <f t="shared" si="6"/>
        <v>1244312</v>
      </c>
      <c r="F75" s="392">
        <v>1243887</v>
      </c>
      <c r="G75" s="597">
        <v>0</v>
      </c>
      <c r="H75" s="391">
        <v>1244312</v>
      </c>
      <c r="I75" s="393">
        <v>0</v>
      </c>
      <c r="J75" s="600">
        <v>0</v>
      </c>
      <c r="K75" s="394">
        <v>0</v>
      </c>
      <c r="L75" s="393">
        <v>0</v>
      </c>
      <c r="M75" s="600">
        <v>0</v>
      </c>
      <c r="N75" s="394">
        <v>0</v>
      </c>
      <c r="O75" s="393">
        <v>0</v>
      </c>
      <c r="P75" s="600">
        <v>0</v>
      </c>
      <c r="Q75" s="394">
        <v>0</v>
      </c>
    </row>
    <row r="76" spans="1:17">
      <c r="A76" s="388" t="s">
        <v>442</v>
      </c>
      <c r="B76" s="389" t="s">
        <v>680</v>
      </c>
      <c r="C76" s="390">
        <f t="shared" si="7"/>
        <v>134505</v>
      </c>
      <c r="D76" s="390">
        <v>0</v>
      </c>
      <c r="E76" s="391">
        <f t="shared" si="6"/>
        <v>0</v>
      </c>
      <c r="F76" s="392">
        <v>134503</v>
      </c>
      <c r="G76" s="597">
        <v>0</v>
      </c>
      <c r="H76" s="391">
        <v>0</v>
      </c>
      <c r="I76" s="393">
        <v>2</v>
      </c>
      <c r="J76" s="600">
        <v>0</v>
      </c>
      <c r="K76" s="394">
        <v>0</v>
      </c>
      <c r="L76" s="393">
        <v>0</v>
      </c>
      <c r="M76" s="600">
        <v>0</v>
      </c>
      <c r="N76" s="394">
        <v>0</v>
      </c>
      <c r="O76" s="393">
        <v>0</v>
      </c>
      <c r="P76" s="600">
        <v>0</v>
      </c>
      <c r="Q76" s="394">
        <v>0</v>
      </c>
    </row>
    <row r="77" spans="1:17" ht="25.5">
      <c r="A77" s="388" t="s">
        <v>443</v>
      </c>
      <c r="B77" s="389" t="s">
        <v>681</v>
      </c>
      <c r="C77" s="390">
        <f t="shared" si="7"/>
        <v>115960</v>
      </c>
      <c r="D77" s="390">
        <v>0</v>
      </c>
      <c r="E77" s="391">
        <f t="shared" si="6"/>
        <v>0</v>
      </c>
      <c r="F77" s="392">
        <v>115960</v>
      </c>
      <c r="G77" s="597">
        <v>0</v>
      </c>
      <c r="H77" s="391">
        <v>0</v>
      </c>
      <c r="I77" s="393">
        <v>0</v>
      </c>
      <c r="J77" s="600">
        <v>0</v>
      </c>
      <c r="K77" s="394">
        <v>0</v>
      </c>
      <c r="L77" s="393">
        <v>0</v>
      </c>
      <c r="M77" s="600">
        <v>0</v>
      </c>
      <c r="N77" s="394">
        <v>0</v>
      </c>
      <c r="O77" s="393">
        <v>0</v>
      </c>
      <c r="P77" s="600">
        <v>0</v>
      </c>
      <c r="Q77" s="394">
        <v>0</v>
      </c>
    </row>
    <row r="78" spans="1:17">
      <c r="A78" s="388" t="s">
        <v>444</v>
      </c>
      <c r="B78" s="389" t="s">
        <v>682</v>
      </c>
      <c r="C78" s="390">
        <f t="shared" si="7"/>
        <v>0</v>
      </c>
      <c r="D78" s="390">
        <v>0</v>
      </c>
      <c r="E78" s="391">
        <f t="shared" si="6"/>
        <v>0</v>
      </c>
      <c r="F78" s="392">
        <v>0</v>
      </c>
      <c r="G78" s="597">
        <v>0</v>
      </c>
      <c r="H78" s="391">
        <v>0</v>
      </c>
      <c r="I78" s="393">
        <v>0</v>
      </c>
      <c r="J78" s="600">
        <v>0</v>
      </c>
      <c r="K78" s="394">
        <v>0</v>
      </c>
      <c r="L78" s="393">
        <v>0</v>
      </c>
      <c r="M78" s="600">
        <v>0</v>
      </c>
      <c r="N78" s="394">
        <v>0</v>
      </c>
      <c r="O78" s="393">
        <v>0</v>
      </c>
      <c r="P78" s="600">
        <v>0</v>
      </c>
      <c r="Q78" s="394">
        <v>0</v>
      </c>
    </row>
    <row r="79" spans="1:17">
      <c r="A79" s="388" t="s">
        <v>445</v>
      </c>
      <c r="B79" s="389" t="s">
        <v>683</v>
      </c>
      <c r="C79" s="390">
        <f t="shared" si="7"/>
        <v>0</v>
      </c>
      <c r="D79" s="390">
        <v>0</v>
      </c>
      <c r="E79" s="391">
        <f t="shared" si="6"/>
        <v>0</v>
      </c>
      <c r="F79" s="392">
        <v>0</v>
      </c>
      <c r="G79" s="597">
        <v>0</v>
      </c>
      <c r="H79" s="391">
        <v>0</v>
      </c>
      <c r="I79" s="393">
        <v>0</v>
      </c>
      <c r="J79" s="600">
        <v>0</v>
      </c>
      <c r="K79" s="394">
        <v>0</v>
      </c>
      <c r="L79" s="393">
        <v>0</v>
      </c>
      <c r="M79" s="600">
        <v>0</v>
      </c>
      <c r="N79" s="394">
        <v>0</v>
      </c>
      <c r="O79" s="393">
        <v>0</v>
      </c>
      <c r="P79" s="600">
        <v>0</v>
      </c>
      <c r="Q79" s="394">
        <v>0</v>
      </c>
    </row>
    <row r="80" spans="1:17">
      <c r="A80" s="388" t="s">
        <v>446</v>
      </c>
      <c r="B80" s="389" t="s">
        <v>684</v>
      </c>
      <c r="C80" s="390">
        <f t="shared" si="7"/>
        <v>18543</v>
      </c>
      <c r="D80" s="390">
        <v>0</v>
      </c>
      <c r="E80" s="391">
        <f t="shared" si="6"/>
        <v>0</v>
      </c>
      <c r="F80" s="392">
        <v>18543</v>
      </c>
      <c r="G80" s="597">
        <v>0</v>
      </c>
      <c r="H80" s="391">
        <v>0</v>
      </c>
      <c r="I80" s="393">
        <v>0</v>
      </c>
      <c r="J80" s="600">
        <v>0</v>
      </c>
      <c r="K80" s="394">
        <v>0</v>
      </c>
      <c r="L80" s="393">
        <v>0</v>
      </c>
      <c r="M80" s="600">
        <v>0</v>
      </c>
      <c r="N80" s="394">
        <v>0</v>
      </c>
      <c r="O80" s="393">
        <v>0</v>
      </c>
      <c r="P80" s="600">
        <v>0</v>
      </c>
      <c r="Q80" s="394">
        <v>0</v>
      </c>
    </row>
    <row r="81" spans="1:17">
      <c r="A81" s="388" t="s">
        <v>447</v>
      </c>
      <c r="B81" s="389" t="s">
        <v>685</v>
      </c>
      <c r="C81" s="390">
        <f t="shared" si="7"/>
        <v>0</v>
      </c>
      <c r="D81" s="390">
        <v>0</v>
      </c>
      <c r="E81" s="391">
        <f t="shared" si="6"/>
        <v>0</v>
      </c>
      <c r="F81" s="392">
        <v>0</v>
      </c>
      <c r="G81" s="597">
        <v>0</v>
      </c>
      <c r="H81" s="391">
        <v>0</v>
      </c>
      <c r="I81" s="393">
        <v>0</v>
      </c>
      <c r="J81" s="600">
        <v>0</v>
      </c>
      <c r="K81" s="394">
        <v>0</v>
      </c>
      <c r="L81" s="393">
        <v>0</v>
      </c>
      <c r="M81" s="600">
        <v>0</v>
      </c>
      <c r="N81" s="394">
        <v>0</v>
      </c>
      <c r="O81" s="393">
        <v>0</v>
      </c>
      <c r="P81" s="600">
        <v>0</v>
      </c>
      <c r="Q81" s="394">
        <v>0</v>
      </c>
    </row>
    <row r="82" spans="1:17">
      <c r="A82" s="388" t="s">
        <v>448</v>
      </c>
      <c r="B82" s="389" t="s">
        <v>686</v>
      </c>
      <c r="C82" s="390">
        <f t="shared" si="7"/>
        <v>0</v>
      </c>
      <c r="D82" s="390">
        <v>0</v>
      </c>
      <c r="E82" s="391">
        <f t="shared" si="6"/>
        <v>0</v>
      </c>
      <c r="F82" s="392">
        <v>0</v>
      </c>
      <c r="G82" s="597">
        <v>0</v>
      </c>
      <c r="H82" s="391">
        <v>0</v>
      </c>
      <c r="I82" s="393">
        <v>0</v>
      </c>
      <c r="J82" s="600">
        <v>0</v>
      </c>
      <c r="K82" s="394">
        <v>0</v>
      </c>
      <c r="L82" s="393">
        <v>0</v>
      </c>
      <c r="M82" s="600">
        <v>0</v>
      </c>
      <c r="N82" s="394">
        <v>0</v>
      </c>
      <c r="O82" s="393">
        <v>0</v>
      </c>
      <c r="P82" s="600">
        <v>0</v>
      </c>
      <c r="Q82" s="394">
        <v>0</v>
      </c>
    </row>
    <row r="83" spans="1:17">
      <c r="A83" s="388" t="s">
        <v>449</v>
      </c>
      <c r="B83" s="389" t="s">
        <v>687</v>
      </c>
      <c r="C83" s="390">
        <f t="shared" si="7"/>
        <v>0</v>
      </c>
      <c r="D83" s="390">
        <v>0</v>
      </c>
      <c r="E83" s="391">
        <f t="shared" si="6"/>
        <v>0</v>
      </c>
      <c r="F83" s="392">
        <v>0</v>
      </c>
      <c r="G83" s="597">
        <v>0</v>
      </c>
      <c r="H83" s="391">
        <v>0</v>
      </c>
      <c r="I83" s="393">
        <v>0</v>
      </c>
      <c r="J83" s="600">
        <v>0</v>
      </c>
      <c r="K83" s="394">
        <v>0</v>
      </c>
      <c r="L83" s="393">
        <v>0</v>
      </c>
      <c r="M83" s="600">
        <v>0</v>
      </c>
      <c r="N83" s="394">
        <v>0</v>
      </c>
      <c r="O83" s="393">
        <v>0</v>
      </c>
      <c r="P83" s="600">
        <v>0</v>
      </c>
      <c r="Q83" s="394">
        <v>0</v>
      </c>
    </row>
    <row r="84" spans="1:17">
      <c r="A84" s="388" t="s">
        <v>450</v>
      </c>
      <c r="B84" s="389" t="s">
        <v>688</v>
      </c>
      <c r="C84" s="390">
        <f t="shared" si="7"/>
        <v>0</v>
      </c>
      <c r="D84" s="390">
        <v>0</v>
      </c>
      <c r="E84" s="391">
        <f t="shared" si="6"/>
        <v>0</v>
      </c>
      <c r="F84" s="392">
        <v>0</v>
      </c>
      <c r="G84" s="597">
        <v>0</v>
      </c>
      <c r="H84" s="391">
        <v>0</v>
      </c>
      <c r="I84" s="393">
        <v>0</v>
      </c>
      <c r="J84" s="600">
        <v>0</v>
      </c>
      <c r="K84" s="394">
        <v>0</v>
      </c>
      <c r="L84" s="393">
        <v>0</v>
      </c>
      <c r="M84" s="600">
        <v>0</v>
      </c>
      <c r="N84" s="394">
        <v>0</v>
      </c>
      <c r="O84" s="393">
        <v>0</v>
      </c>
      <c r="P84" s="600">
        <v>0</v>
      </c>
      <c r="Q84" s="394">
        <v>0</v>
      </c>
    </row>
    <row r="85" spans="1:17">
      <c r="A85" s="388" t="s">
        <v>451</v>
      </c>
      <c r="B85" s="389" t="s">
        <v>689</v>
      </c>
      <c r="C85" s="390">
        <f t="shared" si="7"/>
        <v>2</v>
      </c>
      <c r="D85" s="390">
        <v>0</v>
      </c>
      <c r="E85" s="391">
        <f t="shared" si="6"/>
        <v>0</v>
      </c>
      <c r="F85" s="392">
        <v>0</v>
      </c>
      <c r="G85" s="597">
        <v>0</v>
      </c>
      <c r="H85" s="391">
        <v>0</v>
      </c>
      <c r="I85" s="393">
        <v>2</v>
      </c>
      <c r="J85" s="600">
        <v>0</v>
      </c>
      <c r="K85" s="394">
        <v>0</v>
      </c>
      <c r="L85" s="393">
        <v>0</v>
      </c>
      <c r="M85" s="600">
        <v>0</v>
      </c>
      <c r="N85" s="394">
        <v>0</v>
      </c>
      <c r="O85" s="393">
        <v>0</v>
      </c>
      <c r="P85" s="600">
        <v>0</v>
      </c>
      <c r="Q85" s="394">
        <v>0</v>
      </c>
    </row>
    <row r="86" spans="1:17">
      <c r="A86" s="388" t="s">
        <v>452</v>
      </c>
      <c r="B86" s="389" t="s">
        <v>690</v>
      </c>
      <c r="C86" s="390">
        <f t="shared" si="7"/>
        <v>0</v>
      </c>
      <c r="D86" s="390">
        <v>0</v>
      </c>
      <c r="E86" s="391">
        <f t="shared" si="6"/>
        <v>0</v>
      </c>
      <c r="F86" s="392">
        <v>0</v>
      </c>
      <c r="G86" s="597">
        <v>0</v>
      </c>
      <c r="H86" s="391">
        <v>0</v>
      </c>
      <c r="I86" s="393">
        <v>0</v>
      </c>
      <c r="J86" s="600">
        <v>0</v>
      </c>
      <c r="K86" s="394">
        <v>0</v>
      </c>
      <c r="L86" s="393">
        <v>0</v>
      </c>
      <c r="M86" s="600">
        <v>0</v>
      </c>
      <c r="N86" s="394">
        <v>0</v>
      </c>
      <c r="O86" s="393">
        <v>0</v>
      </c>
      <c r="P86" s="600">
        <v>0</v>
      </c>
      <c r="Q86" s="394">
        <v>0</v>
      </c>
    </row>
    <row r="87" spans="1:17">
      <c r="A87" s="388" t="s">
        <v>453</v>
      </c>
      <c r="B87" s="389" t="s">
        <v>691</v>
      </c>
      <c r="C87" s="390">
        <f t="shared" si="7"/>
        <v>0</v>
      </c>
      <c r="D87" s="390">
        <v>0</v>
      </c>
      <c r="E87" s="391">
        <f t="shared" si="6"/>
        <v>0</v>
      </c>
      <c r="F87" s="392">
        <v>0</v>
      </c>
      <c r="G87" s="597">
        <v>0</v>
      </c>
      <c r="H87" s="391">
        <v>0</v>
      </c>
      <c r="I87" s="393">
        <v>0</v>
      </c>
      <c r="J87" s="600">
        <v>0</v>
      </c>
      <c r="K87" s="394">
        <v>0</v>
      </c>
      <c r="L87" s="393">
        <v>0</v>
      </c>
      <c r="M87" s="600">
        <v>0</v>
      </c>
      <c r="N87" s="394">
        <v>0</v>
      </c>
      <c r="O87" s="393">
        <v>0</v>
      </c>
      <c r="P87" s="600">
        <v>0</v>
      </c>
      <c r="Q87" s="394">
        <v>0</v>
      </c>
    </row>
    <row r="88" spans="1:17">
      <c r="A88" s="388" t="s">
        <v>454</v>
      </c>
      <c r="B88" s="389" t="s">
        <v>692</v>
      </c>
      <c r="C88" s="390">
        <f t="shared" si="7"/>
        <v>0</v>
      </c>
      <c r="D88" s="390">
        <v>0</v>
      </c>
      <c r="E88" s="391">
        <f t="shared" si="6"/>
        <v>0</v>
      </c>
      <c r="F88" s="392">
        <v>0</v>
      </c>
      <c r="G88" s="597">
        <v>0</v>
      </c>
      <c r="H88" s="391">
        <v>0</v>
      </c>
      <c r="I88" s="393">
        <v>0</v>
      </c>
      <c r="J88" s="600">
        <v>0</v>
      </c>
      <c r="K88" s="394">
        <v>0</v>
      </c>
      <c r="L88" s="393">
        <v>0</v>
      </c>
      <c r="M88" s="600">
        <v>0</v>
      </c>
      <c r="N88" s="394">
        <v>0</v>
      </c>
      <c r="O88" s="393">
        <v>0</v>
      </c>
      <c r="P88" s="600">
        <v>0</v>
      </c>
      <c r="Q88" s="394">
        <v>0</v>
      </c>
    </row>
    <row r="89" spans="1:17">
      <c r="A89" s="388" t="s">
        <v>455</v>
      </c>
      <c r="B89" s="389" t="s">
        <v>693</v>
      </c>
      <c r="C89" s="390">
        <f t="shared" si="7"/>
        <v>0</v>
      </c>
      <c r="D89" s="390">
        <v>0</v>
      </c>
      <c r="E89" s="391">
        <f t="shared" si="6"/>
        <v>0</v>
      </c>
      <c r="F89" s="392">
        <v>0</v>
      </c>
      <c r="G89" s="597">
        <v>0</v>
      </c>
      <c r="H89" s="391">
        <v>0</v>
      </c>
      <c r="I89" s="393">
        <v>0</v>
      </c>
      <c r="J89" s="600">
        <v>0</v>
      </c>
      <c r="K89" s="394">
        <v>0</v>
      </c>
      <c r="L89" s="393">
        <v>0</v>
      </c>
      <c r="M89" s="600">
        <v>0</v>
      </c>
      <c r="N89" s="394">
        <v>0</v>
      </c>
      <c r="O89" s="393">
        <v>0</v>
      </c>
      <c r="P89" s="600">
        <v>0</v>
      </c>
      <c r="Q89" s="394">
        <v>0</v>
      </c>
    </row>
    <row r="90" spans="1:17">
      <c r="A90" s="388" t="s">
        <v>456</v>
      </c>
      <c r="B90" s="389" t="s">
        <v>694</v>
      </c>
      <c r="C90" s="390">
        <f t="shared" si="7"/>
        <v>0</v>
      </c>
      <c r="D90" s="390">
        <v>0</v>
      </c>
      <c r="E90" s="391">
        <f t="shared" si="6"/>
        <v>0</v>
      </c>
      <c r="F90" s="392">
        <v>0</v>
      </c>
      <c r="G90" s="597">
        <v>0</v>
      </c>
      <c r="H90" s="391">
        <v>0</v>
      </c>
      <c r="I90" s="393">
        <v>0</v>
      </c>
      <c r="J90" s="600">
        <v>0</v>
      </c>
      <c r="K90" s="394">
        <v>0</v>
      </c>
      <c r="L90" s="393">
        <v>0</v>
      </c>
      <c r="M90" s="600">
        <v>0</v>
      </c>
      <c r="N90" s="394">
        <v>0</v>
      </c>
      <c r="O90" s="393">
        <v>0</v>
      </c>
      <c r="P90" s="600">
        <v>0</v>
      </c>
      <c r="Q90" s="394">
        <v>0</v>
      </c>
    </row>
    <row r="91" spans="1:17">
      <c r="A91" s="388" t="s">
        <v>457</v>
      </c>
      <c r="B91" s="389" t="s">
        <v>695</v>
      </c>
      <c r="C91" s="390">
        <f t="shared" si="7"/>
        <v>0</v>
      </c>
      <c r="D91" s="390">
        <v>0</v>
      </c>
      <c r="E91" s="391">
        <f t="shared" si="6"/>
        <v>0</v>
      </c>
      <c r="F91" s="392">
        <v>0</v>
      </c>
      <c r="G91" s="597">
        <v>0</v>
      </c>
      <c r="H91" s="391">
        <v>0</v>
      </c>
      <c r="I91" s="393">
        <v>0</v>
      </c>
      <c r="J91" s="600">
        <v>0</v>
      </c>
      <c r="K91" s="394">
        <v>0</v>
      </c>
      <c r="L91" s="393">
        <v>0</v>
      </c>
      <c r="M91" s="600">
        <v>0</v>
      </c>
      <c r="N91" s="394">
        <v>0</v>
      </c>
      <c r="O91" s="393">
        <v>0</v>
      </c>
      <c r="P91" s="600">
        <v>0</v>
      </c>
      <c r="Q91" s="394">
        <v>0</v>
      </c>
    </row>
    <row r="92" spans="1:17">
      <c r="A92" s="388" t="s">
        <v>458</v>
      </c>
      <c r="B92" s="389" t="s">
        <v>696</v>
      </c>
      <c r="C92" s="390">
        <f t="shared" si="7"/>
        <v>526884</v>
      </c>
      <c r="D92" s="390">
        <v>0</v>
      </c>
      <c r="E92" s="391">
        <f t="shared" si="6"/>
        <v>492884</v>
      </c>
      <c r="F92" s="392">
        <v>526884</v>
      </c>
      <c r="G92" s="597">
        <v>0</v>
      </c>
      <c r="H92" s="391">
        <v>492884</v>
      </c>
      <c r="I92" s="393">
        <v>0</v>
      </c>
      <c r="J92" s="600">
        <v>0</v>
      </c>
      <c r="K92" s="394">
        <v>0</v>
      </c>
      <c r="L92" s="393">
        <v>0</v>
      </c>
      <c r="M92" s="600">
        <v>0</v>
      </c>
      <c r="N92" s="394">
        <v>0</v>
      </c>
      <c r="O92" s="393">
        <v>0</v>
      </c>
      <c r="P92" s="600">
        <v>0</v>
      </c>
      <c r="Q92" s="394">
        <v>0</v>
      </c>
    </row>
    <row r="93" spans="1:17" ht="25.5">
      <c r="A93" s="388" t="s">
        <v>459</v>
      </c>
      <c r="B93" s="389" t="s">
        <v>697</v>
      </c>
      <c r="C93" s="390">
        <f t="shared" si="7"/>
        <v>0</v>
      </c>
      <c r="D93" s="390">
        <v>0</v>
      </c>
      <c r="E93" s="391">
        <f t="shared" si="6"/>
        <v>0</v>
      </c>
      <c r="F93" s="392">
        <v>0</v>
      </c>
      <c r="G93" s="597">
        <v>0</v>
      </c>
      <c r="H93" s="391">
        <v>0</v>
      </c>
      <c r="I93" s="393">
        <v>0</v>
      </c>
      <c r="J93" s="600">
        <v>0</v>
      </c>
      <c r="K93" s="394">
        <v>0</v>
      </c>
      <c r="L93" s="393">
        <v>0</v>
      </c>
      <c r="M93" s="600">
        <v>0</v>
      </c>
      <c r="N93" s="394">
        <v>0</v>
      </c>
      <c r="O93" s="393">
        <v>0</v>
      </c>
      <c r="P93" s="600">
        <v>0</v>
      </c>
      <c r="Q93" s="394">
        <v>0</v>
      </c>
    </row>
    <row r="94" spans="1:17" ht="25.5">
      <c r="A94" s="388" t="s">
        <v>460</v>
      </c>
      <c r="B94" s="389" t="s">
        <v>698</v>
      </c>
      <c r="C94" s="390">
        <f t="shared" si="7"/>
        <v>0</v>
      </c>
      <c r="D94" s="390">
        <v>0</v>
      </c>
      <c r="E94" s="391">
        <f t="shared" si="6"/>
        <v>0</v>
      </c>
      <c r="F94" s="392">
        <v>0</v>
      </c>
      <c r="G94" s="597">
        <v>0</v>
      </c>
      <c r="H94" s="391">
        <v>0</v>
      </c>
      <c r="I94" s="393">
        <v>0</v>
      </c>
      <c r="J94" s="600">
        <v>0</v>
      </c>
      <c r="K94" s="394">
        <v>0</v>
      </c>
      <c r="L94" s="393">
        <v>0</v>
      </c>
      <c r="M94" s="600">
        <v>0</v>
      </c>
      <c r="N94" s="394">
        <v>0</v>
      </c>
      <c r="O94" s="393">
        <v>0</v>
      </c>
      <c r="P94" s="600">
        <v>0</v>
      </c>
      <c r="Q94" s="394">
        <v>0</v>
      </c>
    </row>
    <row r="95" spans="1:17" ht="25.5">
      <c r="A95" s="388" t="s">
        <v>461</v>
      </c>
      <c r="B95" s="389" t="s">
        <v>699</v>
      </c>
      <c r="C95" s="390">
        <f t="shared" si="7"/>
        <v>526884</v>
      </c>
      <c r="D95" s="390">
        <v>0</v>
      </c>
      <c r="E95" s="391">
        <f t="shared" si="6"/>
        <v>492884</v>
      </c>
      <c r="F95" s="392">
        <v>526884</v>
      </c>
      <c r="G95" s="597">
        <v>0</v>
      </c>
      <c r="H95" s="391">
        <v>492884</v>
      </c>
      <c r="I95" s="393">
        <v>0</v>
      </c>
      <c r="J95" s="600">
        <v>0</v>
      </c>
      <c r="K95" s="394">
        <v>0</v>
      </c>
      <c r="L95" s="393">
        <v>0</v>
      </c>
      <c r="M95" s="600">
        <v>0</v>
      </c>
      <c r="N95" s="394">
        <v>0</v>
      </c>
      <c r="O95" s="393">
        <v>0</v>
      </c>
      <c r="P95" s="600">
        <v>0</v>
      </c>
      <c r="Q95" s="394">
        <v>0</v>
      </c>
    </row>
    <row r="96" spans="1:17">
      <c r="A96" s="388" t="s">
        <v>462</v>
      </c>
      <c r="B96" s="389" t="s">
        <v>700</v>
      </c>
      <c r="C96" s="390">
        <f t="shared" si="7"/>
        <v>366654</v>
      </c>
      <c r="D96" s="390">
        <v>0</v>
      </c>
      <c r="E96" s="391">
        <f t="shared" si="6"/>
        <v>10054870</v>
      </c>
      <c r="F96" s="392">
        <v>0</v>
      </c>
      <c r="G96" s="597">
        <v>0</v>
      </c>
      <c r="H96" s="391">
        <v>9888220</v>
      </c>
      <c r="I96" s="393">
        <v>366654</v>
      </c>
      <c r="J96" s="600">
        <v>0</v>
      </c>
      <c r="K96" s="394">
        <v>166650</v>
      </c>
      <c r="L96" s="393">
        <v>0</v>
      </c>
      <c r="M96" s="600">
        <v>0</v>
      </c>
      <c r="N96" s="394">
        <v>0</v>
      </c>
      <c r="O96" s="393">
        <v>0</v>
      </c>
      <c r="P96" s="600">
        <v>0</v>
      </c>
      <c r="Q96" s="394">
        <v>0</v>
      </c>
    </row>
    <row r="97" spans="1:17" ht="25.5">
      <c r="A97" s="388" t="s">
        <v>463</v>
      </c>
      <c r="B97" s="389" t="s">
        <v>701</v>
      </c>
      <c r="C97" s="390">
        <f t="shared" si="7"/>
        <v>0</v>
      </c>
      <c r="D97" s="390">
        <v>0</v>
      </c>
      <c r="E97" s="391">
        <f t="shared" si="6"/>
        <v>0</v>
      </c>
      <c r="F97" s="392">
        <v>0</v>
      </c>
      <c r="G97" s="597">
        <v>0</v>
      </c>
      <c r="H97" s="391">
        <v>0</v>
      </c>
      <c r="I97" s="393">
        <v>0</v>
      </c>
      <c r="J97" s="600">
        <v>0</v>
      </c>
      <c r="K97" s="394">
        <v>0</v>
      </c>
      <c r="L97" s="393">
        <v>0</v>
      </c>
      <c r="M97" s="600">
        <v>0</v>
      </c>
      <c r="N97" s="394">
        <v>0</v>
      </c>
      <c r="O97" s="393">
        <v>0</v>
      </c>
      <c r="P97" s="600">
        <v>0</v>
      </c>
      <c r="Q97" s="394">
        <v>0</v>
      </c>
    </row>
    <row r="98" spans="1:17" ht="25.5">
      <c r="A98" s="388" t="s">
        <v>464</v>
      </c>
      <c r="B98" s="389" t="s">
        <v>702</v>
      </c>
      <c r="C98" s="390">
        <f t="shared" si="7"/>
        <v>0</v>
      </c>
      <c r="D98" s="390">
        <v>0</v>
      </c>
      <c r="E98" s="391">
        <f t="shared" si="6"/>
        <v>0</v>
      </c>
      <c r="F98" s="392">
        <v>0</v>
      </c>
      <c r="G98" s="597">
        <v>0</v>
      </c>
      <c r="H98" s="391">
        <v>0</v>
      </c>
      <c r="I98" s="393">
        <v>0</v>
      </c>
      <c r="J98" s="600">
        <v>0</v>
      </c>
      <c r="K98" s="394">
        <v>0</v>
      </c>
      <c r="L98" s="393">
        <v>0</v>
      </c>
      <c r="M98" s="600">
        <v>0</v>
      </c>
      <c r="N98" s="394">
        <v>0</v>
      </c>
      <c r="O98" s="393">
        <v>0</v>
      </c>
      <c r="P98" s="600">
        <v>0</v>
      </c>
      <c r="Q98" s="394">
        <v>0</v>
      </c>
    </row>
    <row r="99" spans="1:17" ht="25.5">
      <c r="A99" s="388" t="s">
        <v>465</v>
      </c>
      <c r="B99" s="389" t="s">
        <v>703</v>
      </c>
      <c r="C99" s="390">
        <f t="shared" si="7"/>
        <v>366654</v>
      </c>
      <c r="D99" s="390">
        <v>0</v>
      </c>
      <c r="E99" s="391">
        <f t="shared" si="6"/>
        <v>10054870</v>
      </c>
      <c r="F99" s="392">
        <v>0</v>
      </c>
      <c r="G99" s="597">
        <v>0</v>
      </c>
      <c r="H99" s="391">
        <v>9888220</v>
      </c>
      <c r="I99" s="393">
        <v>366654</v>
      </c>
      <c r="J99" s="600">
        <v>0</v>
      </c>
      <c r="K99" s="394">
        <v>166650</v>
      </c>
      <c r="L99" s="393">
        <v>0</v>
      </c>
      <c r="M99" s="600">
        <v>0</v>
      </c>
      <c r="N99" s="394">
        <v>0</v>
      </c>
      <c r="O99" s="393">
        <v>0</v>
      </c>
      <c r="P99" s="600">
        <v>0</v>
      </c>
      <c r="Q99" s="394">
        <v>0</v>
      </c>
    </row>
    <row r="100" spans="1:17">
      <c r="A100" s="388" t="s">
        <v>466</v>
      </c>
      <c r="B100" s="389" t="s">
        <v>704</v>
      </c>
      <c r="C100" s="390">
        <f t="shared" si="7"/>
        <v>0</v>
      </c>
      <c r="D100" s="390">
        <v>0</v>
      </c>
      <c r="E100" s="391">
        <f t="shared" si="6"/>
        <v>0</v>
      </c>
      <c r="F100" s="392">
        <v>0</v>
      </c>
      <c r="G100" s="597">
        <v>0</v>
      </c>
      <c r="H100" s="391">
        <v>0</v>
      </c>
      <c r="I100" s="393">
        <v>0</v>
      </c>
      <c r="J100" s="600">
        <v>0</v>
      </c>
      <c r="K100" s="394">
        <v>0</v>
      </c>
      <c r="L100" s="393">
        <v>0</v>
      </c>
      <c r="M100" s="600">
        <v>0</v>
      </c>
      <c r="N100" s="394">
        <v>0</v>
      </c>
      <c r="O100" s="393">
        <v>0</v>
      </c>
      <c r="P100" s="600">
        <v>0</v>
      </c>
      <c r="Q100" s="394">
        <v>0</v>
      </c>
    </row>
    <row r="101" spans="1:17">
      <c r="A101" s="388" t="s">
        <v>467</v>
      </c>
      <c r="B101" s="389" t="s">
        <v>705</v>
      </c>
      <c r="C101" s="390">
        <f t="shared" si="7"/>
        <v>0</v>
      </c>
      <c r="D101" s="390">
        <v>0</v>
      </c>
      <c r="E101" s="391">
        <f t="shared" si="6"/>
        <v>0</v>
      </c>
      <c r="F101" s="392">
        <v>0</v>
      </c>
      <c r="G101" s="597">
        <v>0</v>
      </c>
      <c r="H101" s="391">
        <v>0</v>
      </c>
      <c r="I101" s="393">
        <v>0</v>
      </c>
      <c r="J101" s="600">
        <v>0</v>
      </c>
      <c r="K101" s="394">
        <v>0</v>
      </c>
      <c r="L101" s="393">
        <v>0</v>
      </c>
      <c r="M101" s="600">
        <v>0</v>
      </c>
      <c r="N101" s="394">
        <v>0</v>
      </c>
      <c r="O101" s="393">
        <v>0</v>
      </c>
      <c r="P101" s="600">
        <v>0</v>
      </c>
      <c r="Q101" s="394">
        <v>0</v>
      </c>
    </row>
    <row r="102" spans="1:17">
      <c r="A102" s="388" t="s">
        <v>488</v>
      </c>
      <c r="B102" s="389" t="s">
        <v>706</v>
      </c>
      <c r="C102" s="390">
        <f t="shared" si="7"/>
        <v>0</v>
      </c>
      <c r="D102" s="390">
        <v>0</v>
      </c>
      <c r="E102" s="391">
        <f t="shared" ref="E102:E135" si="8">H102+K102+L102+Q102</f>
        <v>0</v>
      </c>
      <c r="F102" s="392">
        <v>0</v>
      </c>
      <c r="G102" s="597">
        <v>0</v>
      </c>
      <c r="H102" s="391">
        <v>0</v>
      </c>
      <c r="I102" s="393">
        <v>0</v>
      </c>
      <c r="J102" s="600">
        <v>0</v>
      </c>
      <c r="K102" s="394">
        <v>0</v>
      </c>
      <c r="L102" s="393">
        <v>0</v>
      </c>
      <c r="M102" s="600">
        <v>0</v>
      </c>
      <c r="N102" s="394">
        <v>0</v>
      </c>
      <c r="O102" s="393">
        <v>0</v>
      </c>
      <c r="P102" s="600">
        <v>0</v>
      </c>
      <c r="Q102" s="394">
        <v>0</v>
      </c>
    </row>
    <row r="103" spans="1:17">
      <c r="A103" s="388" t="s">
        <v>489</v>
      </c>
      <c r="B103" s="389" t="s">
        <v>707</v>
      </c>
      <c r="C103" s="390">
        <f t="shared" si="7"/>
        <v>0</v>
      </c>
      <c r="D103" s="390">
        <v>0</v>
      </c>
      <c r="E103" s="391">
        <f t="shared" si="8"/>
        <v>0</v>
      </c>
      <c r="F103" s="392">
        <v>0</v>
      </c>
      <c r="G103" s="597">
        <v>0</v>
      </c>
      <c r="H103" s="391">
        <v>0</v>
      </c>
      <c r="I103" s="393">
        <v>0</v>
      </c>
      <c r="J103" s="600">
        <v>0</v>
      </c>
      <c r="K103" s="394">
        <v>0</v>
      </c>
      <c r="L103" s="393">
        <v>0</v>
      </c>
      <c r="M103" s="600">
        <v>0</v>
      </c>
      <c r="N103" s="394">
        <v>0</v>
      </c>
      <c r="O103" s="393">
        <v>0</v>
      </c>
      <c r="P103" s="600">
        <v>0</v>
      </c>
      <c r="Q103" s="394">
        <v>0</v>
      </c>
    </row>
    <row r="104" spans="1:17">
      <c r="A104" s="388" t="s">
        <v>490</v>
      </c>
      <c r="B104" s="389" t="s">
        <v>708</v>
      </c>
      <c r="C104" s="390">
        <f t="shared" si="7"/>
        <v>0</v>
      </c>
      <c r="D104" s="390">
        <v>0</v>
      </c>
      <c r="E104" s="391">
        <f t="shared" si="8"/>
        <v>0</v>
      </c>
      <c r="F104" s="392">
        <v>0</v>
      </c>
      <c r="G104" s="597">
        <v>0</v>
      </c>
      <c r="H104" s="391">
        <v>0</v>
      </c>
      <c r="I104" s="393">
        <v>0</v>
      </c>
      <c r="J104" s="600">
        <v>0</v>
      </c>
      <c r="K104" s="394">
        <v>0</v>
      </c>
      <c r="L104" s="393">
        <v>0</v>
      </c>
      <c r="M104" s="600">
        <v>0</v>
      </c>
      <c r="N104" s="394">
        <v>0</v>
      </c>
      <c r="O104" s="393">
        <v>0</v>
      </c>
      <c r="P104" s="600">
        <v>0</v>
      </c>
      <c r="Q104" s="394">
        <v>0</v>
      </c>
    </row>
    <row r="105" spans="1:17">
      <c r="A105" s="388" t="s">
        <v>491</v>
      </c>
      <c r="B105" s="389" t="s">
        <v>709</v>
      </c>
      <c r="C105" s="390">
        <f t="shared" si="7"/>
        <v>0</v>
      </c>
      <c r="D105" s="390">
        <v>0</v>
      </c>
      <c r="E105" s="391">
        <f t="shared" si="8"/>
        <v>0</v>
      </c>
      <c r="F105" s="392">
        <v>0</v>
      </c>
      <c r="G105" s="597">
        <v>0</v>
      </c>
      <c r="H105" s="391">
        <v>0</v>
      </c>
      <c r="I105" s="393">
        <v>0</v>
      </c>
      <c r="J105" s="600">
        <v>0</v>
      </c>
      <c r="K105" s="394">
        <v>0</v>
      </c>
      <c r="L105" s="393">
        <v>0</v>
      </c>
      <c r="M105" s="600">
        <v>0</v>
      </c>
      <c r="N105" s="394">
        <v>0</v>
      </c>
      <c r="O105" s="393">
        <v>0</v>
      </c>
      <c r="P105" s="600">
        <v>0</v>
      </c>
      <c r="Q105" s="394">
        <v>0</v>
      </c>
    </row>
    <row r="106" spans="1:17">
      <c r="A106" s="388" t="s">
        <v>492</v>
      </c>
      <c r="B106" s="389" t="s">
        <v>710</v>
      </c>
      <c r="C106" s="390">
        <f t="shared" si="7"/>
        <v>0</v>
      </c>
      <c r="D106" s="390">
        <v>0</v>
      </c>
      <c r="E106" s="391">
        <f t="shared" si="8"/>
        <v>0</v>
      </c>
      <c r="F106" s="392">
        <v>0</v>
      </c>
      <c r="G106" s="597">
        <v>0</v>
      </c>
      <c r="H106" s="391">
        <v>0</v>
      </c>
      <c r="I106" s="393">
        <v>0</v>
      </c>
      <c r="J106" s="600">
        <v>0</v>
      </c>
      <c r="K106" s="394">
        <v>0</v>
      </c>
      <c r="L106" s="393">
        <v>0</v>
      </c>
      <c r="M106" s="600">
        <v>0</v>
      </c>
      <c r="N106" s="394">
        <v>0</v>
      </c>
      <c r="O106" s="393">
        <v>0</v>
      </c>
      <c r="P106" s="600">
        <v>0</v>
      </c>
      <c r="Q106" s="394">
        <v>0</v>
      </c>
    </row>
    <row r="107" spans="1:17">
      <c r="A107" s="388" t="s">
        <v>493</v>
      </c>
      <c r="B107" s="389" t="s">
        <v>711</v>
      </c>
      <c r="C107" s="390">
        <f t="shared" si="7"/>
        <v>0</v>
      </c>
      <c r="D107" s="390">
        <v>0</v>
      </c>
      <c r="E107" s="391">
        <f t="shared" si="8"/>
        <v>0</v>
      </c>
      <c r="F107" s="392">
        <v>0</v>
      </c>
      <c r="G107" s="597">
        <v>0</v>
      </c>
      <c r="H107" s="391">
        <v>0</v>
      </c>
      <c r="I107" s="393">
        <v>0</v>
      </c>
      <c r="J107" s="600">
        <v>0</v>
      </c>
      <c r="K107" s="394">
        <v>0</v>
      </c>
      <c r="L107" s="393">
        <v>0</v>
      </c>
      <c r="M107" s="600">
        <v>0</v>
      </c>
      <c r="N107" s="394">
        <v>0</v>
      </c>
      <c r="O107" s="393">
        <v>0</v>
      </c>
      <c r="P107" s="600">
        <v>0</v>
      </c>
      <c r="Q107" s="394">
        <v>0</v>
      </c>
    </row>
    <row r="108" spans="1:17">
      <c r="A108" s="395" t="s">
        <v>494</v>
      </c>
      <c r="B108" s="396" t="s">
        <v>712</v>
      </c>
      <c r="C108" s="157">
        <f t="shared" si="7"/>
        <v>38185679</v>
      </c>
      <c r="D108" s="157">
        <v>0</v>
      </c>
      <c r="E108" s="185">
        <f>H108+K108+N108+Q108</f>
        <v>45763830</v>
      </c>
      <c r="F108" s="399">
        <v>37819025</v>
      </c>
      <c r="G108" s="598">
        <v>0</v>
      </c>
      <c r="H108" s="398">
        <v>45597180</v>
      </c>
      <c r="I108" s="400">
        <v>366654</v>
      </c>
      <c r="J108" s="601">
        <v>0</v>
      </c>
      <c r="K108" s="401">
        <v>166650</v>
      </c>
      <c r="L108" s="400">
        <v>0</v>
      </c>
      <c r="M108" s="601">
        <v>0</v>
      </c>
      <c r="N108" s="401">
        <v>0</v>
      </c>
      <c r="O108" s="400">
        <v>0</v>
      </c>
      <c r="P108" s="601">
        <v>0</v>
      </c>
      <c r="Q108" s="401">
        <v>0</v>
      </c>
    </row>
    <row r="109" spans="1:17" ht="25.5">
      <c r="A109" s="388" t="s">
        <v>495</v>
      </c>
      <c r="B109" s="389" t="s">
        <v>713</v>
      </c>
      <c r="C109" s="390">
        <f t="shared" si="7"/>
        <v>0</v>
      </c>
      <c r="D109" s="390">
        <v>0</v>
      </c>
      <c r="E109" s="391">
        <f t="shared" si="8"/>
        <v>0</v>
      </c>
      <c r="F109" s="392">
        <v>0</v>
      </c>
      <c r="G109" s="597">
        <v>0</v>
      </c>
      <c r="H109" s="391">
        <v>0</v>
      </c>
      <c r="I109" s="393">
        <v>0</v>
      </c>
      <c r="J109" s="600">
        <v>0</v>
      </c>
      <c r="K109" s="394">
        <v>0</v>
      </c>
      <c r="L109" s="393">
        <v>0</v>
      </c>
      <c r="M109" s="600">
        <v>0</v>
      </c>
      <c r="N109" s="394">
        <v>0</v>
      </c>
      <c r="O109" s="393">
        <v>0</v>
      </c>
      <c r="P109" s="600">
        <v>0</v>
      </c>
      <c r="Q109" s="394">
        <v>0</v>
      </c>
    </row>
    <row r="110" spans="1:17" ht="25.5" hidden="1">
      <c r="A110" s="388" t="s">
        <v>496</v>
      </c>
      <c r="B110" s="389" t="s">
        <v>714</v>
      </c>
      <c r="C110" s="390">
        <f t="shared" si="7"/>
        <v>0</v>
      </c>
      <c r="D110" s="390">
        <v>0</v>
      </c>
      <c r="E110" s="391">
        <f t="shared" si="8"/>
        <v>0</v>
      </c>
      <c r="F110" s="392">
        <v>0</v>
      </c>
      <c r="G110" s="597">
        <v>0</v>
      </c>
      <c r="H110" s="391">
        <v>0</v>
      </c>
      <c r="I110" s="393">
        <v>0</v>
      </c>
      <c r="J110" s="600">
        <v>0</v>
      </c>
      <c r="K110" s="394">
        <v>0</v>
      </c>
      <c r="L110" s="393">
        <v>0</v>
      </c>
      <c r="M110" s="600">
        <v>0</v>
      </c>
      <c r="N110" s="394">
        <v>0</v>
      </c>
      <c r="O110" s="393">
        <v>0</v>
      </c>
      <c r="P110" s="600">
        <v>0</v>
      </c>
      <c r="Q110" s="394">
        <v>0</v>
      </c>
    </row>
    <row r="111" spans="1:17" ht="25.5">
      <c r="A111" s="388" t="s">
        <v>497</v>
      </c>
      <c r="B111" s="389" t="s">
        <v>715</v>
      </c>
      <c r="C111" s="390">
        <f t="shared" si="7"/>
        <v>0</v>
      </c>
      <c r="D111" s="390">
        <v>0</v>
      </c>
      <c r="E111" s="391">
        <f t="shared" si="8"/>
        <v>0</v>
      </c>
      <c r="F111" s="392">
        <v>0</v>
      </c>
      <c r="G111" s="597">
        <v>0</v>
      </c>
      <c r="H111" s="391">
        <v>0</v>
      </c>
      <c r="I111" s="393">
        <v>0</v>
      </c>
      <c r="J111" s="600">
        <v>0</v>
      </c>
      <c r="K111" s="394">
        <v>0</v>
      </c>
      <c r="L111" s="393">
        <v>0</v>
      </c>
      <c r="M111" s="600">
        <v>0</v>
      </c>
      <c r="N111" s="394">
        <v>0</v>
      </c>
      <c r="O111" s="393">
        <v>0</v>
      </c>
      <c r="P111" s="600">
        <v>0</v>
      </c>
      <c r="Q111" s="394">
        <v>0</v>
      </c>
    </row>
    <row r="112" spans="1:17" ht="25.5" hidden="1">
      <c r="A112" s="388" t="s">
        <v>498</v>
      </c>
      <c r="B112" s="389" t="s">
        <v>716</v>
      </c>
      <c r="C112" s="390">
        <f t="shared" si="7"/>
        <v>0</v>
      </c>
      <c r="D112" s="390">
        <v>0</v>
      </c>
      <c r="E112" s="391">
        <f t="shared" si="8"/>
        <v>0</v>
      </c>
      <c r="F112" s="392">
        <v>0</v>
      </c>
      <c r="G112" s="597">
        <v>0</v>
      </c>
      <c r="H112" s="391">
        <v>0</v>
      </c>
      <c r="I112" s="393">
        <v>0</v>
      </c>
      <c r="J112" s="600">
        <v>0</v>
      </c>
      <c r="K112" s="394">
        <v>0</v>
      </c>
      <c r="L112" s="393">
        <v>0</v>
      </c>
      <c r="M112" s="600">
        <v>0</v>
      </c>
      <c r="N112" s="394">
        <v>0</v>
      </c>
      <c r="O112" s="393">
        <v>0</v>
      </c>
      <c r="P112" s="600">
        <v>0</v>
      </c>
      <c r="Q112" s="394">
        <v>0</v>
      </c>
    </row>
    <row r="113" spans="1:17">
      <c r="A113" s="388" t="s">
        <v>499</v>
      </c>
      <c r="B113" s="389" t="s">
        <v>717</v>
      </c>
      <c r="C113" s="390">
        <f t="shared" si="7"/>
        <v>0</v>
      </c>
      <c r="D113" s="390">
        <v>0</v>
      </c>
      <c r="E113" s="391">
        <f t="shared" si="8"/>
        <v>0</v>
      </c>
      <c r="F113" s="392">
        <v>0</v>
      </c>
      <c r="G113" s="597">
        <v>0</v>
      </c>
      <c r="H113" s="391">
        <v>0</v>
      </c>
      <c r="I113" s="393">
        <v>0</v>
      </c>
      <c r="J113" s="600">
        <v>0</v>
      </c>
      <c r="K113" s="394">
        <v>0</v>
      </c>
      <c r="L113" s="393">
        <v>0</v>
      </c>
      <c r="M113" s="600">
        <v>0</v>
      </c>
      <c r="N113" s="394">
        <v>0</v>
      </c>
      <c r="O113" s="393">
        <v>0</v>
      </c>
      <c r="P113" s="600">
        <v>0</v>
      </c>
      <c r="Q113" s="394">
        <v>0</v>
      </c>
    </row>
    <row r="114" spans="1:17" hidden="1">
      <c r="A114" s="388" t="s">
        <v>500</v>
      </c>
      <c r="B114" s="389" t="s">
        <v>718</v>
      </c>
      <c r="C114" s="390">
        <f t="shared" si="7"/>
        <v>0</v>
      </c>
      <c r="D114" s="390">
        <v>0</v>
      </c>
      <c r="E114" s="391">
        <f t="shared" si="8"/>
        <v>0</v>
      </c>
      <c r="F114" s="392">
        <v>0</v>
      </c>
      <c r="G114" s="597">
        <v>0</v>
      </c>
      <c r="H114" s="391">
        <v>0</v>
      </c>
      <c r="I114" s="393">
        <v>0</v>
      </c>
      <c r="J114" s="600">
        <v>0</v>
      </c>
      <c r="K114" s="394">
        <v>0</v>
      </c>
      <c r="L114" s="393">
        <v>0</v>
      </c>
      <c r="M114" s="600">
        <v>0</v>
      </c>
      <c r="N114" s="394">
        <v>0</v>
      </c>
      <c r="O114" s="393">
        <v>0</v>
      </c>
      <c r="P114" s="600">
        <v>0</v>
      </c>
      <c r="Q114" s="394">
        <v>0</v>
      </c>
    </row>
    <row r="115" spans="1:17" hidden="1">
      <c r="A115" s="388" t="s">
        <v>501</v>
      </c>
      <c r="B115" s="389" t="s">
        <v>719</v>
      </c>
      <c r="C115" s="390">
        <f t="shared" si="7"/>
        <v>0</v>
      </c>
      <c r="D115" s="390">
        <v>0</v>
      </c>
      <c r="E115" s="391">
        <f t="shared" si="8"/>
        <v>0</v>
      </c>
      <c r="F115" s="392">
        <v>0</v>
      </c>
      <c r="G115" s="597">
        <v>0</v>
      </c>
      <c r="H115" s="391">
        <v>0</v>
      </c>
      <c r="I115" s="393">
        <v>0</v>
      </c>
      <c r="J115" s="600">
        <v>0</v>
      </c>
      <c r="K115" s="394">
        <v>0</v>
      </c>
      <c r="L115" s="393">
        <v>0</v>
      </c>
      <c r="M115" s="600">
        <v>0</v>
      </c>
      <c r="N115" s="394">
        <v>0</v>
      </c>
      <c r="O115" s="393">
        <v>0</v>
      </c>
      <c r="P115" s="600">
        <v>0</v>
      </c>
      <c r="Q115" s="394">
        <v>0</v>
      </c>
    </row>
    <row r="116" spans="1:17" hidden="1">
      <c r="A116" s="388" t="s">
        <v>502</v>
      </c>
      <c r="B116" s="389" t="s">
        <v>720</v>
      </c>
      <c r="C116" s="390">
        <f t="shared" si="7"/>
        <v>0</v>
      </c>
      <c r="D116" s="390">
        <v>0</v>
      </c>
      <c r="E116" s="391">
        <f t="shared" si="8"/>
        <v>0</v>
      </c>
      <c r="F116" s="392">
        <v>0</v>
      </c>
      <c r="G116" s="597">
        <v>0</v>
      </c>
      <c r="H116" s="391">
        <v>0</v>
      </c>
      <c r="I116" s="393">
        <v>0</v>
      </c>
      <c r="J116" s="600">
        <v>0</v>
      </c>
      <c r="K116" s="394">
        <v>0</v>
      </c>
      <c r="L116" s="393">
        <v>0</v>
      </c>
      <c r="M116" s="600">
        <v>0</v>
      </c>
      <c r="N116" s="394">
        <v>0</v>
      </c>
      <c r="O116" s="393">
        <v>0</v>
      </c>
      <c r="P116" s="600">
        <v>0</v>
      </c>
      <c r="Q116" s="394">
        <v>0</v>
      </c>
    </row>
    <row r="117" spans="1:17" hidden="1">
      <c r="A117" s="388" t="s">
        <v>503</v>
      </c>
      <c r="B117" s="389" t="s">
        <v>721</v>
      </c>
      <c r="C117" s="390">
        <f t="shared" si="7"/>
        <v>0</v>
      </c>
      <c r="D117" s="390">
        <v>0</v>
      </c>
      <c r="E117" s="391">
        <f t="shared" si="8"/>
        <v>0</v>
      </c>
      <c r="F117" s="392">
        <v>0</v>
      </c>
      <c r="G117" s="597">
        <v>0</v>
      </c>
      <c r="H117" s="391">
        <v>0</v>
      </c>
      <c r="I117" s="393">
        <v>0</v>
      </c>
      <c r="J117" s="600">
        <v>0</v>
      </c>
      <c r="K117" s="394">
        <v>0</v>
      </c>
      <c r="L117" s="393">
        <v>0</v>
      </c>
      <c r="M117" s="600">
        <v>0</v>
      </c>
      <c r="N117" s="394">
        <v>0</v>
      </c>
      <c r="O117" s="393">
        <v>0</v>
      </c>
      <c r="P117" s="600">
        <v>0</v>
      </c>
      <c r="Q117" s="394">
        <v>0</v>
      </c>
    </row>
    <row r="118" spans="1:17" hidden="1">
      <c r="A118" s="388" t="s">
        <v>504</v>
      </c>
      <c r="B118" s="389" t="s">
        <v>722</v>
      </c>
      <c r="C118" s="390">
        <f t="shared" si="7"/>
        <v>0</v>
      </c>
      <c r="D118" s="390">
        <v>0</v>
      </c>
      <c r="E118" s="391">
        <f t="shared" si="8"/>
        <v>0</v>
      </c>
      <c r="F118" s="392">
        <v>0</v>
      </c>
      <c r="G118" s="597">
        <v>0</v>
      </c>
      <c r="H118" s="391">
        <v>0</v>
      </c>
      <c r="I118" s="393">
        <v>0</v>
      </c>
      <c r="J118" s="600">
        <v>0</v>
      </c>
      <c r="K118" s="394">
        <v>0</v>
      </c>
      <c r="L118" s="393">
        <v>0</v>
      </c>
      <c r="M118" s="600">
        <v>0</v>
      </c>
      <c r="N118" s="394">
        <v>0</v>
      </c>
      <c r="O118" s="393">
        <v>0</v>
      </c>
      <c r="P118" s="600">
        <v>0</v>
      </c>
      <c r="Q118" s="394">
        <v>0</v>
      </c>
    </row>
    <row r="119" spans="1:17" hidden="1">
      <c r="A119" s="388" t="s">
        <v>505</v>
      </c>
      <c r="B119" s="389" t="s">
        <v>723</v>
      </c>
      <c r="C119" s="390">
        <f t="shared" si="7"/>
        <v>0</v>
      </c>
      <c r="D119" s="390">
        <v>0</v>
      </c>
      <c r="E119" s="391">
        <f t="shared" si="8"/>
        <v>0</v>
      </c>
      <c r="F119" s="392">
        <v>0</v>
      </c>
      <c r="G119" s="597">
        <v>0</v>
      </c>
      <c r="H119" s="391">
        <v>0</v>
      </c>
      <c r="I119" s="393">
        <v>0</v>
      </c>
      <c r="J119" s="600">
        <v>0</v>
      </c>
      <c r="K119" s="394">
        <v>0</v>
      </c>
      <c r="L119" s="393">
        <v>0</v>
      </c>
      <c r="M119" s="600">
        <v>0</v>
      </c>
      <c r="N119" s="394">
        <v>0</v>
      </c>
      <c r="O119" s="393">
        <v>0</v>
      </c>
      <c r="P119" s="600">
        <v>0</v>
      </c>
      <c r="Q119" s="394">
        <v>0</v>
      </c>
    </row>
    <row r="120" spans="1:17">
      <c r="A120" s="388" t="s">
        <v>506</v>
      </c>
      <c r="B120" s="389" t="s">
        <v>724</v>
      </c>
      <c r="C120" s="390">
        <f t="shared" si="7"/>
        <v>0</v>
      </c>
      <c r="D120" s="390">
        <v>0</v>
      </c>
      <c r="E120" s="391">
        <f t="shared" si="8"/>
        <v>0</v>
      </c>
      <c r="F120" s="392">
        <v>0</v>
      </c>
      <c r="G120" s="597">
        <v>0</v>
      </c>
      <c r="H120" s="391">
        <v>0</v>
      </c>
      <c r="I120" s="393">
        <v>0</v>
      </c>
      <c r="J120" s="600">
        <v>0</v>
      </c>
      <c r="K120" s="394">
        <v>0</v>
      </c>
      <c r="L120" s="393">
        <v>0</v>
      </c>
      <c r="M120" s="600">
        <v>0</v>
      </c>
      <c r="N120" s="394">
        <v>0</v>
      </c>
      <c r="O120" s="393">
        <v>0</v>
      </c>
      <c r="P120" s="600">
        <v>0</v>
      </c>
      <c r="Q120" s="394">
        <v>0</v>
      </c>
    </row>
    <row r="121" spans="1:17" ht="25.5" hidden="1">
      <c r="A121" s="388" t="s">
        <v>507</v>
      </c>
      <c r="B121" s="389" t="s">
        <v>725</v>
      </c>
      <c r="C121" s="390">
        <f t="shared" si="7"/>
        <v>0</v>
      </c>
      <c r="D121" s="390">
        <v>0</v>
      </c>
      <c r="E121" s="391">
        <f t="shared" si="8"/>
        <v>0</v>
      </c>
      <c r="F121" s="392">
        <v>0</v>
      </c>
      <c r="G121" s="597">
        <v>0</v>
      </c>
      <c r="H121" s="391">
        <v>0</v>
      </c>
      <c r="I121" s="393">
        <v>0</v>
      </c>
      <c r="J121" s="600">
        <v>0</v>
      </c>
      <c r="K121" s="394">
        <v>0</v>
      </c>
      <c r="L121" s="393">
        <v>0</v>
      </c>
      <c r="M121" s="600">
        <v>0</v>
      </c>
      <c r="N121" s="394">
        <v>0</v>
      </c>
      <c r="O121" s="393">
        <v>0</v>
      </c>
      <c r="P121" s="600">
        <v>0</v>
      </c>
      <c r="Q121" s="394">
        <v>0</v>
      </c>
    </row>
    <row r="122" spans="1:17" hidden="1">
      <c r="A122" s="388" t="s">
        <v>508</v>
      </c>
      <c r="B122" s="389" t="s">
        <v>726</v>
      </c>
      <c r="C122" s="390">
        <f t="shared" si="7"/>
        <v>0</v>
      </c>
      <c r="D122" s="390">
        <v>0</v>
      </c>
      <c r="E122" s="391">
        <f t="shared" si="8"/>
        <v>0</v>
      </c>
      <c r="F122" s="392">
        <v>0</v>
      </c>
      <c r="G122" s="597">
        <v>0</v>
      </c>
      <c r="H122" s="391">
        <v>0</v>
      </c>
      <c r="I122" s="393">
        <v>0</v>
      </c>
      <c r="J122" s="600">
        <v>0</v>
      </c>
      <c r="K122" s="394">
        <v>0</v>
      </c>
      <c r="L122" s="393">
        <v>0</v>
      </c>
      <c r="M122" s="600">
        <v>0</v>
      </c>
      <c r="N122" s="394">
        <v>0</v>
      </c>
      <c r="O122" s="393">
        <v>0</v>
      </c>
      <c r="P122" s="600">
        <v>0</v>
      </c>
      <c r="Q122" s="394">
        <v>0</v>
      </c>
    </row>
    <row r="123" spans="1:17" hidden="1">
      <c r="A123" s="388" t="s">
        <v>509</v>
      </c>
      <c r="B123" s="389" t="s">
        <v>727</v>
      </c>
      <c r="C123" s="390">
        <f t="shared" si="7"/>
        <v>0</v>
      </c>
      <c r="D123" s="390">
        <v>0</v>
      </c>
      <c r="E123" s="391">
        <f t="shared" si="8"/>
        <v>0</v>
      </c>
      <c r="F123" s="392">
        <v>0</v>
      </c>
      <c r="G123" s="597">
        <v>0</v>
      </c>
      <c r="H123" s="391">
        <v>0</v>
      </c>
      <c r="I123" s="393">
        <v>0</v>
      </c>
      <c r="J123" s="600">
        <v>0</v>
      </c>
      <c r="K123" s="394">
        <v>0</v>
      </c>
      <c r="L123" s="393">
        <v>0</v>
      </c>
      <c r="M123" s="600">
        <v>0</v>
      </c>
      <c r="N123" s="394">
        <v>0</v>
      </c>
      <c r="O123" s="393">
        <v>0</v>
      </c>
      <c r="P123" s="600">
        <v>0</v>
      </c>
      <c r="Q123" s="394">
        <v>0</v>
      </c>
    </row>
    <row r="124" spans="1:17" hidden="1">
      <c r="A124" s="388" t="s">
        <v>510</v>
      </c>
      <c r="B124" s="389" t="s">
        <v>728</v>
      </c>
      <c r="C124" s="390">
        <f t="shared" si="7"/>
        <v>0</v>
      </c>
      <c r="D124" s="390">
        <v>0</v>
      </c>
      <c r="E124" s="391">
        <f t="shared" si="8"/>
        <v>0</v>
      </c>
      <c r="F124" s="392">
        <v>0</v>
      </c>
      <c r="G124" s="597">
        <v>0</v>
      </c>
      <c r="H124" s="391">
        <v>0</v>
      </c>
      <c r="I124" s="393">
        <v>0</v>
      </c>
      <c r="J124" s="600">
        <v>0</v>
      </c>
      <c r="K124" s="394">
        <v>0</v>
      </c>
      <c r="L124" s="393">
        <v>0</v>
      </c>
      <c r="M124" s="600">
        <v>0</v>
      </c>
      <c r="N124" s="394">
        <v>0</v>
      </c>
      <c r="O124" s="393">
        <v>0</v>
      </c>
      <c r="P124" s="600">
        <v>0</v>
      </c>
      <c r="Q124" s="394">
        <v>0</v>
      </c>
    </row>
    <row r="125" spans="1:17" hidden="1">
      <c r="A125" s="388" t="s">
        <v>511</v>
      </c>
      <c r="B125" s="389" t="s">
        <v>729</v>
      </c>
      <c r="C125" s="390">
        <f t="shared" si="7"/>
        <v>0</v>
      </c>
      <c r="D125" s="390">
        <v>0</v>
      </c>
      <c r="E125" s="391">
        <f t="shared" si="8"/>
        <v>0</v>
      </c>
      <c r="F125" s="392">
        <v>0</v>
      </c>
      <c r="G125" s="597">
        <v>0</v>
      </c>
      <c r="H125" s="391">
        <v>0</v>
      </c>
      <c r="I125" s="393">
        <v>0</v>
      </c>
      <c r="J125" s="600">
        <v>0</v>
      </c>
      <c r="K125" s="394">
        <v>0</v>
      </c>
      <c r="L125" s="393">
        <v>0</v>
      </c>
      <c r="M125" s="600">
        <v>0</v>
      </c>
      <c r="N125" s="394">
        <v>0</v>
      </c>
      <c r="O125" s="393">
        <v>0</v>
      </c>
      <c r="P125" s="600">
        <v>0</v>
      </c>
      <c r="Q125" s="394">
        <v>0</v>
      </c>
    </row>
    <row r="126" spans="1:17" hidden="1">
      <c r="A126" s="388" t="s">
        <v>512</v>
      </c>
      <c r="B126" s="389" t="s">
        <v>730</v>
      </c>
      <c r="C126" s="390">
        <f t="shared" si="7"/>
        <v>0</v>
      </c>
      <c r="D126" s="390">
        <v>0</v>
      </c>
      <c r="E126" s="391">
        <f t="shared" si="8"/>
        <v>0</v>
      </c>
      <c r="F126" s="392">
        <v>0</v>
      </c>
      <c r="G126" s="597">
        <v>0</v>
      </c>
      <c r="H126" s="391">
        <v>0</v>
      </c>
      <c r="I126" s="393">
        <v>0</v>
      </c>
      <c r="J126" s="600">
        <v>0</v>
      </c>
      <c r="K126" s="394">
        <v>0</v>
      </c>
      <c r="L126" s="393">
        <v>0</v>
      </c>
      <c r="M126" s="600">
        <v>0</v>
      </c>
      <c r="N126" s="394">
        <v>0</v>
      </c>
      <c r="O126" s="393">
        <v>0</v>
      </c>
      <c r="P126" s="600">
        <v>0</v>
      </c>
      <c r="Q126" s="394">
        <v>0</v>
      </c>
    </row>
    <row r="127" spans="1:17" hidden="1">
      <c r="A127" s="388" t="s">
        <v>513</v>
      </c>
      <c r="B127" s="389" t="s">
        <v>731</v>
      </c>
      <c r="C127" s="390">
        <f t="shared" si="7"/>
        <v>0</v>
      </c>
      <c r="D127" s="390">
        <v>0</v>
      </c>
      <c r="E127" s="391">
        <f t="shared" si="8"/>
        <v>0</v>
      </c>
      <c r="F127" s="392">
        <v>0</v>
      </c>
      <c r="G127" s="597">
        <v>0</v>
      </c>
      <c r="H127" s="391">
        <v>0</v>
      </c>
      <c r="I127" s="393">
        <v>0</v>
      </c>
      <c r="J127" s="600">
        <v>0</v>
      </c>
      <c r="K127" s="394">
        <v>0</v>
      </c>
      <c r="L127" s="393">
        <v>0</v>
      </c>
      <c r="M127" s="600">
        <v>0</v>
      </c>
      <c r="N127" s="394">
        <v>0</v>
      </c>
      <c r="O127" s="393">
        <v>0</v>
      </c>
      <c r="P127" s="600">
        <v>0</v>
      </c>
      <c r="Q127" s="394">
        <v>0</v>
      </c>
    </row>
    <row r="128" spans="1:17" hidden="1">
      <c r="A128" s="388" t="s">
        <v>514</v>
      </c>
      <c r="B128" s="389" t="s">
        <v>732</v>
      </c>
      <c r="C128" s="390">
        <f t="shared" si="7"/>
        <v>0</v>
      </c>
      <c r="D128" s="390">
        <v>0</v>
      </c>
      <c r="E128" s="391">
        <f t="shared" si="8"/>
        <v>0</v>
      </c>
      <c r="F128" s="392">
        <v>0</v>
      </c>
      <c r="G128" s="597">
        <v>0</v>
      </c>
      <c r="H128" s="391">
        <v>0</v>
      </c>
      <c r="I128" s="393">
        <v>0</v>
      </c>
      <c r="J128" s="600">
        <v>0</v>
      </c>
      <c r="K128" s="394">
        <v>0</v>
      </c>
      <c r="L128" s="393">
        <v>0</v>
      </c>
      <c r="M128" s="600">
        <v>0</v>
      </c>
      <c r="N128" s="394">
        <v>0</v>
      </c>
      <c r="O128" s="393">
        <v>0</v>
      </c>
      <c r="P128" s="600">
        <v>0</v>
      </c>
      <c r="Q128" s="394">
        <v>0</v>
      </c>
    </row>
    <row r="129" spans="1:17" hidden="1">
      <c r="A129" s="388" t="s">
        <v>515</v>
      </c>
      <c r="B129" s="389" t="s">
        <v>733</v>
      </c>
      <c r="C129" s="390">
        <f t="shared" si="7"/>
        <v>0</v>
      </c>
      <c r="D129" s="390">
        <v>0</v>
      </c>
      <c r="E129" s="391">
        <f t="shared" si="8"/>
        <v>0</v>
      </c>
      <c r="F129" s="392">
        <v>0</v>
      </c>
      <c r="G129" s="597">
        <v>0</v>
      </c>
      <c r="H129" s="391">
        <v>0</v>
      </c>
      <c r="I129" s="393">
        <v>0</v>
      </c>
      <c r="J129" s="600">
        <v>0</v>
      </c>
      <c r="K129" s="394">
        <v>0</v>
      </c>
      <c r="L129" s="393">
        <v>0</v>
      </c>
      <c r="M129" s="600">
        <v>0</v>
      </c>
      <c r="N129" s="394">
        <v>0</v>
      </c>
      <c r="O129" s="393">
        <v>0</v>
      </c>
      <c r="P129" s="600">
        <v>0</v>
      </c>
      <c r="Q129" s="394">
        <v>0</v>
      </c>
    </row>
    <row r="130" spans="1:17">
      <c r="A130" s="388" t="s">
        <v>516</v>
      </c>
      <c r="B130" s="389" t="s">
        <v>734</v>
      </c>
      <c r="C130" s="390">
        <f t="shared" si="7"/>
        <v>0</v>
      </c>
      <c r="D130" s="390">
        <v>0</v>
      </c>
      <c r="E130" s="391">
        <f t="shared" si="8"/>
        <v>0</v>
      </c>
      <c r="F130" s="392">
        <v>0</v>
      </c>
      <c r="G130" s="597">
        <v>0</v>
      </c>
      <c r="H130" s="391">
        <v>0</v>
      </c>
      <c r="I130" s="393">
        <v>0</v>
      </c>
      <c r="J130" s="600">
        <v>0</v>
      </c>
      <c r="K130" s="394">
        <v>0</v>
      </c>
      <c r="L130" s="393">
        <v>0</v>
      </c>
      <c r="M130" s="600">
        <v>0</v>
      </c>
      <c r="N130" s="394">
        <v>0</v>
      </c>
      <c r="O130" s="393">
        <v>0</v>
      </c>
      <c r="P130" s="600">
        <v>0</v>
      </c>
      <c r="Q130" s="394">
        <v>0</v>
      </c>
    </row>
    <row r="131" spans="1:17" hidden="1">
      <c r="A131" s="388" t="s">
        <v>517</v>
      </c>
      <c r="B131" s="389" t="s">
        <v>735</v>
      </c>
      <c r="C131" s="390">
        <f t="shared" si="7"/>
        <v>0</v>
      </c>
      <c r="D131" s="390">
        <v>0</v>
      </c>
      <c r="E131" s="391">
        <f t="shared" si="8"/>
        <v>0</v>
      </c>
      <c r="F131" s="392">
        <v>0</v>
      </c>
      <c r="G131" s="597">
        <v>0</v>
      </c>
      <c r="H131" s="391">
        <v>0</v>
      </c>
      <c r="I131" s="393">
        <v>0</v>
      </c>
      <c r="J131" s="600">
        <v>0</v>
      </c>
      <c r="K131" s="394">
        <v>0</v>
      </c>
      <c r="L131" s="393">
        <v>0</v>
      </c>
      <c r="M131" s="600">
        <v>0</v>
      </c>
      <c r="N131" s="394">
        <v>0</v>
      </c>
      <c r="O131" s="393">
        <v>0</v>
      </c>
      <c r="P131" s="600">
        <v>0</v>
      </c>
      <c r="Q131" s="394">
        <v>0</v>
      </c>
    </row>
    <row r="132" spans="1:17" hidden="1">
      <c r="A132" s="388" t="s">
        <v>518</v>
      </c>
      <c r="B132" s="389" t="s">
        <v>736</v>
      </c>
      <c r="C132" s="390">
        <f t="shared" si="7"/>
        <v>0</v>
      </c>
      <c r="D132" s="390">
        <v>0</v>
      </c>
      <c r="E132" s="391">
        <f t="shared" si="8"/>
        <v>0</v>
      </c>
      <c r="F132" s="392">
        <v>0</v>
      </c>
      <c r="G132" s="597">
        <v>0</v>
      </c>
      <c r="H132" s="391">
        <v>0</v>
      </c>
      <c r="I132" s="393">
        <v>0</v>
      </c>
      <c r="J132" s="600">
        <v>0</v>
      </c>
      <c r="K132" s="394">
        <v>0</v>
      </c>
      <c r="L132" s="393">
        <v>0</v>
      </c>
      <c r="M132" s="600">
        <v>0</v>
      </c>
      <c r="N132" s="394">
        <v>0</v>
      </c>
      <c r="O132" s="393">
        <v>0</v>
      </c>
      <c r="P132" s="600">
        <v>0</v>
      </c>
      <c r="Q132" s="394">
        <v>0</v>
      </c>
    </row>
    <row r="133" spans="1:17" hidden="1">
      <c r="A133" s="388" t="s">
        <v>519</v>
      </c>
      <c r="B133" s="389" t="s">
        <v>737</v>
      </c>
      <c r="C133" s="390">
        <f t="shared" si="7"/>
        <v>0</v>
      </c>
      <c r="D133" s="390">
        <v>0</v>
      </c>
      <c r="E133" s="391">
        <f t="shared" si="8"/>
        <v>0</v>
      </c>
      <c r="F133" s="392">
        <v>0</v>
      </c>
      <c r="G133" s="597">
        <v>0</v>
      </c>
      <c r="H133" s="391">
        <v>0</v>
      </c>
      <c r="I133" s="393">
        <v>0</v>
      </c>
      <c r="J133" s="600">
        <v>0</v>
      </c>
      <c r="K133" s="394">
        <v>0</v>
      </c>
      <c r="L133" s="393">
        <v>0</v>
      </c>
      <c r="M133" s="600">
        <v>0</v>
      </c>
      <c r="N133" s="394">
        <v>0</v>
      </c>
      <c r="O133" s="393">
        <v>0</v>
      </c>
      <c r="P133" s="600">
        <v>0</v>
      </c>
      <c r="Q133" s="394">
        <v>0</v>
      </c>
    </row>
    <row r="134" spans="1:17" hidden="1">
      <c r="A134" s="388" t="s">
        <v>520</v>
      </c>
      <c r="B134" s="389" t="s">
        <v>738</v>
      </c>
      <c r="C134" s="390">
        <f t="shared" si="7"/>
        <v>0</v>
      </c>
      <c r="D134" s="390">
        <v>0</v>
      </c>
      <c r="E134" s="391">
        <f t="shared" si="8"/>
        <v>0</v>
      </c>
      <c r="F134" s="392">
        <v>0</v>
      </c>
      <c r="G134" s="597">
        <v>0</v>
      </c>
      <c r="H134" s="391">
        <v>0</v>
      </c>
      <c r="I134" s="393">
        <v>0</v>
      </c>
      <c r="J134" s="600">
        <v>0</v>
      </c>
      <c r="K134" s="394">
        <v>0</v>
      </c>
      <c r="L134" s="393">
        <v>0</v>
      </c>
      <c r="M134" s="600">
        <v>0</v>
      </c>
      <c r="N134" s="394">
        <v>0</v>
      </c>
      <c r="O134" s="393">
        <v>0</v>
      </c>
      <c r="P134" s="600">
        <v>0</v>
      </c>
      <c r="Q134" s="394">
        <v>0</v>
      </c>
    </row>
    <row r="135" spans="1:17" hidden="1">
      <c r="A135" s="388" t="s">
        <v>521</v>
      </c>
      <c r="B135" s="389" t="s">
        <v>739</v>
      </c>
      <c r="C135" s="390">
        <f t="shared" si="7"/>
        <v>0</v>
      </c>
      <c r="D135" s="390">
        <v>0</v>
      </c>
      <c r="E135" s="391">
        <f t="shared" si="8"/>
        <v>0</v>
      </c>
      <c r="F135" s="392">
        <v>0</v>
      </c>
      <c r="G135" s="597">
        <v>0</v>
      </c>
      <c r="H135" s="391">
        <v>0</v>
      </c>
      <c r="I135" s="393">
        <v>0</v>
      </c>
      <c r="J135" s="600">
        <v>0</v>
      </c>
      <c r="K135" s="394">
        <v>0</v>
      </c>
      <c r="L135" s="393">
        <v>0</v>
      </c>
      <c r="M135" s="600">
        <v>0</v>
      </c>
      <c r="N135" s="394">
        <v>0</v>
      </c>
      <c r="O135" s="393">
        <v>0</v>
      </c>
      <c r="P135" s="600">
        <v>0</v>
      </c>
      <c r="Q135" s="394">
        <v>0</v>
      </c>
    </row>
    <row r="136" spans="1:17">
      <c r="A136" s="388" t="s">
        <v>522</v>
      </c>
      <c r="B136" s="389" t="s">
        <v>740</v>
      </c>
      <c r="C136" s="390">
        <f t="shared" si="7"/>
        <v>25000</v>
      </c>
      <c r="D136" s="390">
        <v>0</v>
      </c>
      <c r="E136" s="391">
        <f>H136+K136+N136+Q136</f>
        <v>25000</v>
      </c>
      <c r="F136" s="392">
        <v>25000</v>
      </c>
      <c r="G136" s="597">
        <v>0</v>
      </c>
      <c r="H136" s="391">
        <v>25000</v>
      </c>
      <c r="I136" s="393">
        <v>0</v>
      </c>
      <c r="J136" s="600">
        <v>0</v>
      </c>
      <c r="K136" s="394">
        <v>0</v>
      </c>
      <c r="L136" s="393">
        <v>0</v>
      </c>
      <c r="M136" s="600">
        <v>0</v>
      </c>
      <c r="N136" s="394">
        <v>0</v>
      </c>
      <c r="O136" s="393">
        <v>0</v>
      </c>
      <c r="P136" s="600">
        <v>0</v>
      </c>
      <c r="Q136" s="394">
        <v>0</v>
      </c>
    </row>
    <row r="137" spans="1:17" ht="25.5" hidden="1">
      <c r="A137" s="388" t="s">
        <v>523</v>
      </c>
      <c r="B137" s="389" t="s">
        <v>741</v>
      </c>
      <c r="C137" s="390">
        <f t="shared" si="7"/>
        <v>0</v>
      </c>
      <c r="D137" s="390">
        <v>0</v>
      </c>
      <c r="E137" s="391">
        <f t="shared" ref="E137:E163" si="9">H137+K137+L137+Q137</f>
        <v>0</v>
      </c>
      <c r="F137" s="392">
        <v>0</v>
      </c>
      <c r="G137" s="597">
        <v>0</v>
      </c>
      <c r="H137" s="391">
        <v>0</v>
      </c>
      <c r="I137" s="393">
        <v>0</v>
      </c>
      <c r="J137" s="600">
        <v>0</v>
      </c>
      <c r="K137" s="394">
        <v>0</v>
      </c>
      <c r="L137" s="393">
        <v>0</v>
      </c>
      <c r="M137" s="600">
        <v>0</v>
      </c>
      <c r="N137" s="394">
        <v>0</v>
      </c>
      <c r="O137" s="393">
        <v>0</v>
      </c>
      <c r="P137" s="600">
        <v>0</v>
      </c>
      <c r="Q137" s="394">
        <v>0</v>
      </c>
    </row>
    <row r="138" spans="1:17" ht="25.5" hidden="1">
      <c r="A138" s="388" t="s">
        <v>524</v>
      </c>
      <c r="B138" s="389" t="s">
        <v>742</v>
      </c>
      <c r="C138" s="390">
        <f t="shared" ref="C138:C178" si="10">F138+I138+L138+O138</f>
        <v>0</v>
      </c>
      <c r="D138" s="390">
        <v>0</v>
      </c>
      <c r="E138" s="391">
        <f t="shared" si="9"/>
        <v>0</v>
      </c>
      <c r="F138" s="392">
        <v>0</v>
      </c>
      <c r="G138" s="597">
        <v>0</v>
      </c>
      <c r="H138" s="391">
        <v>0</v>
      </c>
      <c r="I138" s="393">
        <v>0</v>
      </c>
      <c r="J138" s="600">
        <v>0</v>
      </c>
      <c r="K138" s="394">
        <v>0</v>
      </c>
      <c r="L138" s="393">
        <v>0</v>
      </c>
      <c r="M138" s="600">
        <v>0</v>
      </c>
      <c r="N138" s="394">
        <v>0</v>
      </c>
      <c r="O138" s="393">
        <v>0</v>
      </c>
      <c r="P138" s="600">
        <v>0</v>
      </c>
      <c r="Q138" s="394">
        <v>0</v>
      </c>
    </row>
    <row r="139" spans="1:17" ht="25.5" hidden="1">
      <c r="A139" s="388" t="s">
        <v>525</v>
      </c>
      <c r="B139" s="389" t="s">
        <v>743</v>
      </c>
      <c r="C139" s="390">
        <f t="shared" si="10"/>
        <v>0</v>
      </c>
      <c r="D139" s="390">
        <v>0</v>
      </c>
      <c r="E139" s="391">
        <f t="shared" si="9"/>
        <v>0</v>
      </c>
      <c r="F139" s="392">
        <v>0</v>
      </c>
      <c r="G139" s="597">
        <v>0</v>
      </c>
      <c r="H139" s="391">
        <v>0</v>
      </c>
      <c r="I139" s="393">
        <v>0</v>
      </c>
      <c r="J139" s="600">
        <v>0</v>
      </c>
      <c r="K139" s="394">
        <v>0</v>
      </c>
      <c r="L139" s="393">
        <v>0</v>
      </c>
      <c r="M139" s="600">
        <v>0</v>
      </c>
      <c r="N139" s="394">
        <v>0</v>
      </c>
      <c r="O139" s="393">
        <v>0</v>
      </c>
      <c r="P139" s="600">
        <v>0</v>
      </c>
      <c r="Q139" s="394">
        <v>0</v>
      </c>
    </row>
    <row r="140" spans="1:17">
      <c r="A140" s="388" t="s">
        <v>526</v>
      </c>
      <c r="B140" s="389" t="s">
        <v>744</v>
      </c>
      <c r="C140" s="390">
        <f t="shared" si="10"/>
        <v>0</v>
      </c>
      <c r="D140" s="390">
        <v>0</v>
      </c>
      <c r="E140" s="391">
        <f t="shared" si="9"/>
        <v>840000</v>
      </c>
      <c r="F140" s="392">
        <v>0</v>
      </c>
      <c r="G140" s="597">
        <v>0</v>
      </c>
      <c r="H140" s="391">
        <v>840000</v>
      </c>
      <c r="I140" s="393">
        <v>0</v>
      </c>
      <c r="J140" s="600">
        <v>0</v>
      </c>
      <c r="K140" s="394">
        <v>0</v>
      </c>
      <c r="L140" s="393">
        <v>0</v>
      </c>
      <c r="M140" s="600">
        <v>0</v>
      </c>
      <c r="N140" s="394">
        <v>0</v>
      </c>
      <c r="O140" s="393">
        <v>0</v>
      </c>
      <c r="P140" s="600">
        <v>0</v>
      </c>
      <c r="Q140" s="394">
        <v>0</v>
      </c>
    </row>
    <row r="141" spans="1:17" ht="25.5" hidden="1">
      <c r="A141" s="388" t="s">
        <v>527</v>
      </c>
      <c r="B141" s="389" t="s">
        <v>745</v>
      </c>
      <c r="C141" s="390">
        <f t="shared" si="10"/>
        <v>0</v>
      </c>
      <c r="D141" s="390">
        <v>0</v>
      </c>
      <c r="E141" s="391">
        <f t="shared" si="9"/>
        <v>0</v>
      </c>
      <c r="F141" s="392">
        <v>0</v>
      </c>
      <c r="G141" s="597">
        <v>0</v>
      </c>
      <c r="H141" s="391">
        <v>0</v>
      </c>
      <c r="I141" s="393">
        <v>0</v>
      </c>
      <c r="J141" s="600">
        <v>0</v>
      </c>
      <c r="K141" s="394">
        <v>0</v>
      </c>
      <c r="L141" s="393">
        <v>0</v>
      </c>
      <c r="M141" s="600">
        <v>0</v>
      </c>
      <c r="N141" s="394">
        <v>0</v>
      </c>
      <c r="O141" s="393">
        <v>0</v>
      </c>
      <c r="P141" s="600">
        <v>0</v>
      </c>
      <c r="Q141" s="394">
        <v>0</v>
      </c>
    </row>
    <row r="142" spans="1:17" ht="25.5" hidden="1">
      <c r="A142" s="388" t="s">
        <v>528</v>
      </c>
      <c r="B142" s="389" t="s">
        <v>746</v>
      </c>
      <c r="C142" s="390">
        <f t="shared" si="10"/>
        <v>0</v>
      </c>
      <c r="D142" s="390">
        <v>0</v>
      </c>
      <c r="E142" s="391">
        <f t="shared" si="9"/>
        <v>0</v>
      </c>
      <c r="F142" s="392">
        <v>0</v>
      </c>
      <c r="G142" s="597">
        <v>0</v>
      </c>
      <c r="H142" s="391">
        <v>0</v>
      </c>
      <c r="I142" s="393">
        <v>0</v>
      </c>
      <c r="J142" s="600">
        <v>0</v>
      </c>
      <c r="K142" s="394">
        <v>0</v>
      </c>
      <c r="L142" s="393">
        <v>0</v>
      </c>
      <c r="M142" s="600">
        <v>0</v>
      </c>
      <c r="N142" s="394">
        <v>0</v>
      </c>
      <c r="O142" s="393">
        <v>0</v>
      </c>
      <c r="P142" s="600">
        <v>0</v>
      </c>
      <c r="Q142" s="394">
        <v>0</v>
      </c>
    </row>
    <row r="143" spans="1:17" ht="25.5">
      <c r="A143" s="388" t="s">
        <v>529</v>
      </c>
      <c r="B143" s="389" t="s">
        <v>747</v>
      </c>
      <c r="C143" s="390">
        <f t="shared" si="10"/>
        <v>0</v>
      </c>
      <c r="D143" s="390">
        <v>0</v>
      </c>
      <c r="E143" s="391">
        <f t="shared" si="9"/>
        <v>840000</v>
      </c>
      <c r="F143" s="392">
        <v>0</v>
      </c>
      <c r="G143" s="597">
        <v>0</v>
      </c>
      <c r="H143" s="391">
        <v>840000</v>
      </c>
      <c r="I143" s="393">
        <v>0</v>
      </c>
      <c r="J143" s="600">
        <v>0</v>
      </c>
      <c r="K143" s="394">
        <v>0</v>
      </c>
      <c r="L143" s="393">
        <v>0</v>
      </c>
      <c r="M143" s="600">
        <v>0</v>
      </c>
      <c r="N143" s="394">
        <v>0</v>
      </c>
      <c r="O143" s="393">
        <v>0</v>
      </c>
      <c r="P143" s="600">
        <v>0</v>
      </c>
      <c r="Q143" s="394">
        <v>0</v>
      </c>
    </row>
    <row r="144" spans="1:17">
      <c r="A144" s="388" t="s">
        <v>530</v>
      </c>
      <c r="B144" s="389" t="s">
        <v>748</v>
      </c>
      <c r="C144" s="390">
        <f t="shared" si="10"/>
        <v>0</v>
      </c>
      <c r="D144" s="390">
        <v>0</v>
      </c>
      <c r="E144" s="391">
        <f t="shared" si="9"/>
        <v>0</v>
      </c>
      <c r="F144" s="392">
        <v>0</v>
      </c>
      <c r="G144" s="597">
        <v>0</v>
      </c>
      <c r="H144" s="391">
        <v>0</v>
      </c>
      <c r="I144" s="393">
        <v>0</v>
      </c>
      <c r="J144" s="600">
        <v>0</v>
      </c>
      <c r="K144" s="394">
        <v>0</v>
      </c>
      <c r="L144" s="393">
        <v>0</v>
      </c>
      <c r="M144" s="600">
        <v>0</v>
      </c>
      <c r="N144" s="394">
        <v>0</v>
      </c>
      <c r="O144" s="393">
        <v>0</v>
      </c>
      <c r="P144" s="600">
        <v>0</v>
      </c>
      <c r="Q144" s="394">
        <v>0</v>
      </c>
    </row>
    <row r="145" spans="1:17" ht="25.5" hidden="1">
      <c r="A145" s="388" t="s">
        <v>531</v>
      </c>
      <c r="B145" s="389" t="s">
        <v>749</v>
      </c>
      <c r="C145" s="390">
        <f t="shared" si="10"/>
        <v>0</v>
      </c>
      <c r="D145" s="390">
        <v>0</v>
      </c>
      <c r="E145" s="391">
        <f t="shared" si="9"/>
        <v>0</v>
      </c>
      <c r="F145" s="392">
        <v>0</v>
      </c>
      <c r="G145" s="597">
        <v>0</v>
      </c>
      <c r="H145" s="391">
        <v>0</v>
      </c>
      <c r="I145" s="393">
        <v>0</v>
      </c>
      <c r="J145" s="600">
        <v>0</v>
      </c>
      <c r="K145" s="394">
        <v>0</v>
      </c>
      <c r="L145" s="393">
        <v>0</v>
      </c>
      <c r="M145" s="600">
        <v>0</v>
      </c>
      <c r="N145" s="394">
        <v>0</v>
      </c>
      <c r="O145" s="393">
        <v>0</v>
      </c>
      <c r="P145" s="600">
        <v>0</v>
      </c>
      <c r="Q145" s="394">
        <v>0</v>
      </c>
    </row>
    <row r="146" spans="1:17" hidden="1">
      <c r="A146" s="388" t="s">
        <v>532</v>
      </c>
      <c r="B146" s="389" t="s">
        <v>750</v>
      </c>
      <c r="C146" s="390">
        <f t="shared" si="10"/>
        <v>0</v>
      </c>
      <c r="D146" s="390">
        <v>0</v>
      </c>
      <c r="E146" s="391">
        <f t="shared" si="9"/>
        <v>0</v>
      </c>
      <c r="F146" s="392">
        <v>0</v>
      </c>
      <c r="G146" s="597">
        <v>0</v>
      </c>
      <c r="H146" s="391">
        <v>0</v>
      </c>
      <c r="I146" s="393">
        <v>0</v>
      </c>
      <c r="J146" s="600">
        <v>0</v>
      </c>
      <c r="K146" s="394">
        <v>0</v>
      </c>
      <c r="L146" s="393">
        <v>0</v>
      </c>
      <c r="M146" s="600">
        <v>0</v>
      </c>
      <c r="N146" s="394">
        <v>0</v>
      </c>
      <c r="O146" s="393">
        <v>0</v>
      </c>
      <c r="P146" s="600">
        <v>0</v>
      </c>
      <c r="Q146" s="394">
        <v>0</v>
      </c>
    </row>
    <row r="147" spans="1:17" ht="25.5" hidden="1">
      <c r="A147" s="388" t="s">
        <v>533</v>
      </c>
      <c r="B147" s="389" t="s">
        <v>751</v>
      </c>
      <c r="C147" s="390">
        <f t="shared" si="10"/>
        <v>0</v>
      </c>
      <c r="D147" s="390">
        <v>0</v>
      </c>
      <c r="E147" s="391">
        <f t="shared" si="9"/>
        <v>0</v>
      </c>
      <c r="F147" s="392">
        <v>0</v>
      </c>
      <c r="G147" s="597">
        <v>0</v>
      </c>
      <c r="H147" s="391">
        <v>0</v>
      </c>
      <c r="I147" s="393">
        <v>0</v>
      </c>
      <c r="J147" s="600">
        <v>0</v>
      </c>
      <c r="K147" s="394">
        <v>0</v>
      </c>
      <c r="L147" s="393">
        <v>0</v>
      </c>
      <c r="M147" s="600">
        <v>0</v>
      </c>
      <c r="N147" s="394">
        <v>0</v>
      </c>
      <c r="O147" s="393">
        <v>0</v>
      </c>
      <c r="P147" s="600">
        <v>0</v>
      </c>
      <c r="Q147" s="394">
        <v>0</v>
      </c>
    </row>
    <row r="148" spans="1:17">
      <c r="A148" s="395" t="s">
        <v>534</v>
      </c>
      <c r="B148" s="396" t="s">
        <v>752</v>
      </c>
      <c r="C148" s="157">
        <f t="shared" si="10"/>
        <v>25000</v>
      </c>
      <c r="D148" s="157">
        <v>0</v>
      </c>
      <c r="E148" s="185">
        <f>H148+K148+N148+Q148</f>
        <v>865000</v>
      </c>
      <c r="F148" s="399">
        <v>25000</v>
      </c>
      <c r="G148" s="598">
        <v>0</v>
      </c>
      <c r="H148" s="398">
        <v>865000</v>
      </c>
      <c r="I148" s="400">
        <v>0</v>
      </c>
      <c r="J148" s="601">
        <v>0</v>
      </c>
      <c r="K148" s="401">
        <v>0</v>
      </c>
      <c r="L148" s="400">
        <v>0</v>
      </c>
      <c r="M148" s="601">
        <v>0</v>
      </c>
      <c r="N148" s="401">
        <v>0</v>
      </c>
      <c r="O148" s="400">
        <v>0</v>
      </c>
      <c r="P148" s="601">
        <v>0</v>
      </c>
      <c r="Q148" s="401">
        <v>0</v>
      </c>
    </row>
    <row r="149" spans="1:17">
      <c r="A149" s="388">
        <v>142</v>
      </c>
      <c r="B149" s="389" t="s">
        <v>1005</v>
      </c>
      <c r="C149" s="390">
        <f t="shared" si="10"/>
        <v>9030</v>
      </c>
      <c r="D149" s="390">
        <v>0</v>
      </c>
      <c r="E149" s="391">
        <f>H149+K149+M149+Q149</f>
        <v>40</v>
      </c>
      <c r="F149" s="392">
        <v>9030</v>
      </c>
      <c r="G149" s="597">
        <v>0</v>
      </c>
      <c r="H149" s="391">
        <v>40</v>
      </c>
      <c r="I149" s="393">
        <v>0</v>
      </c>
      <c r="J149" s="600">
        <v>0</v>
      </c>
      <c r="K149" s="394">
        <v>0</v>
      </c>
      <c r="L149" s="393">
        <v>0</v>
      </c>
      <c r="M149" s="600">
        <v>0</v>
      </c>
      <c r="N149" s="394">
        <v>0</v>
      </c>
      <c r="O149" s="393">
        <v>0</v>
      </c>
      <c r="P149" s="600">
        <v>0</v>
      </c>
      <c r="Q149" s="394">
        <v>0</v>
      </c>
    </row>
    <row r="150" spans="1:17">
      <c r="A150" s="388" t="s">
        <v>535</v>
      </c>
      <c r="B150" s="389" t="s">
        <v>753</v>
      </c>
      <c r="C150" s="390">
        <f t="shared" si="10"/>
        <v>0</v>
      </c>
      <c r="D150" s="390">
        <v>0</v>
      </c>
      <c r="E150" s="391">
        <f t="shared" ref="E150:E161" si="11">H150+K150+M150+Q150</f>
        <v>0</v>
      </c>
      <c r="F150" s="392">
        <v>0</v>
      </c>
      <c r="G150" s="597">
        <v>0</v>
      </c>
      <c r="H150" s="391">
        <v>0</v>
      </c>
      <c r="I150" s="393">
        <v>0</v>
      </c>
      <c r="J150" s="600">
        <v>0</v>
      </c>
      <c r="K150" s="394">
        <v>0</v>
      </c>
      <c r="L150" s="393">
        <v>0</v>
      </c>
      <c r="M150" s="600">
        <v>0</v>
      </c>
      <c r="N150" s="394">
        <v>0</v>
      </c>
      <c r="O150" s="393">
        <v>0</v>
      </c>
      <c r="P150" s="600">
        <v>0</v>
      </c>
      <c r="Q150" s="394">
        <v>0</v>
      </c>
    </row>
    <row r="151" spans="1:17">
      <c r="A151" s="388" t="s">
        <v>536</v>
      </c>
      <c r="B151" s="389" t="s">
        <v>754</v>
      </c>
      <c r="C151" s="390">
        <f t="shared" si="10"/>
        <v>0</v>
      </c>
      <c r="D151" s="390">
        <v>0</v>
      </c>
      <c r="E151" s="391">
        <f t="shared" si="11"/>
        <v>0</v>
      </c>
      <c r="F151" s="392">
        <v>0</v>
      </c>
      <c r="G151" s="597">
        <v>0</v>
      </c>
      <c r="H151" s="391">
        <v>0</v>
      </c>
      <c r="I151" s="393">
        <v>0</v>
      </c>
      <c r="J151" s="600">
        <v>0</v>
      </c>
      <c r="K151" s="394">
        <v>0</v>
      </c>
      <c r="L151" s="393">
        <v>0</v>
      </c>
      <c r="M151" s="600">
        <v>0</v>
      </c>
      <c r="N151" s="394">
        <v>0</v>
      </c>
      <c r="O151" s="393">
        <v>0</v>
      </c>
      <c r="P151" s="600">
        <v>0</v>
      </c>
      <c r="Q151" s="394">
        <v>0</v>
      </c>
    </row>
    <row r="152" spans="1:17">
      <c r="A152" s="388" t="s">
        <v>537</v>
      </c>
      <c r="B152" s="389" t="s">
        <v>755</v>
      </c>
      <c r="C152" s="390">
        <f t="shared" si="10"/>
        <v>0</v>
      </c>
      <c r="D152" s="390">
        <v>0</v>
      </c>
      <c r="E152" s="391">
        <f t="shared" si="11"/>
        <v>0</v>
      </c>
      <c r="F152" s="392">
        <v>0</v>
      </c>
      <c r="G152" s="597">
        <v>0</v>
      </c>
      <c r="H152" s="391">
        <v>0</v>
      </c>
      <c r="I152" s="393">
        <v>0</v>
      </c>
      <c r="J152" s="600">
        <v>0</v>
      </c>
      <c r="K152" s="394">
        <v>0</v>
      </c>
      <c r="L152" s="393">
        <v>0</v>
      </c>
      <c r="M152" s="600">
        <v>0</v>
      </c>
      <c r="N152" s="394">
        <v>0</v>
      </c>
      <c r="O152" s="393">
        <v>0</v>
      </c>
      <c r="P152" s="600">
        <v>0</v>
      </c>
      <c r="Q152" s="394">
        <v>0</v>
      </c>
    </row>
    <row r="153" spans="1:17">
      <c r="A153" s="388" t="s">
        <v>538</v>
      </c>
      <c r="B153" s="389" t="s">
        <v>756</v>
      </c>
      <c r="C153" s="390">
        <f t="shared" si="10"/>
        <v>0</v>
      </c>
      <c r="D153" s="390">
        <v>0</v>
      </c>
      <c r="E153" s="391">
        <f t="shared" si="11"/>
        <v>0</v>
      </c>
      <c r="F153" s="392">
        <v>0</v>
      </c>
      <c r="G153" s="597">
        <v>0</v>
      </c>
      <c r="H153" s="391">
        <v>0</v>
      </c>
      <c r="I153" s="393">
        <v>0</v>
      </c>
      <c r="J153" s="600">
        <v>0</v>
      </c>
      <c r="K153" s="394">
        <v>0</v>
      </c>
      <c r="L153" s="393">
        <v>0</v>
      </c>
      <c r="M153" s="600">
        <v>0</v>
      </c>
      <c r="N153" s="394">
        <v>0</v>
      </c>
      <c r="O153" s="393">
        <v>0</v>
      </c>
      <c r="P153" s="600">
        <v>0</v>
      </c>
      <c r="Q153" s="394">
        <v>0</v>
      </c>
    </row>
    <row r="154" spans="1:17">
      <c r="A154" s="388" t="s">
        <v>539</v>
      </c>
      <c r="B154" s="389" t="s">
        <v>757</v>
      </c>
      <c r="C154" s="390">
        <f t="shared" si="10"/>
        <v>9000</v>
      </c>
      <c r="D154" s="390">
        <v>0</v>
      </c>
      <c r="E154" s="391">
        <f t="shared" si="11"/>
        <v>0</v>
      </c>
      <c r="F154" s="392">
        <v>9000</v>
      </c>
      <c r="G154" s="597">
        <v>0</v>
      </c>
      <c r="H154" s="391">
        <v>0</v>
      </c>
      <c r="I154" s="393">
        <v>0</v>
      </c>
      <c r="J154" s="600">
        <v>0</v>
      </c>
      <c r="K154" s="394">
        <v>0</v>
      </c>
      <c r="L154" s="393">
        <v>0</v>
      </c>
      <c r="M154" s="600">
        <v>0</v>
      </c>
      <c r="N154" s="394">
        <v>0</v>
      </c>
      <c r="O154" s="393">
        <v>0</v>
      </c>
      <c r="P154" s="600">
        <v>0</v>
      </c>
      <c r="Q154" s="394">
        <v>0</v>
      </c>
    </row>
    <row r="155" spans="1:17">
      <c r="A155" s="388" t="s">
        <v>540</v>
      </c>
      <c r="B155" s="389" t="s">
        <v>758</v>
      </c>
      <c r="C155" s="390">
        <f t="shared" si="10"/>
        <v>30</v>
      </c>
      <c r="D155" s="390">
        <v>0</v>
      </c>
      <c r="E155" s="391">
        <f t="shared" si="11"/>
        <v>40</v>
      </c>
      <c r="F155" s="392">
        <v>30</v>
      </c>
      <c r="G155" s="597">
        <v>0</v>
      </c>
      <c r="H155" s="391">
        <v>40</v>
      </c>
      <c r="I155" s="393">
        <v>0</v>
      </c>
      <c r="J155" s="600">
        <v>0</v>
      </c>
      <c r="K155" s="394">
        <v>0</v>
      </c>
      <c r="L155" s="393">
        <v>0</v>
      </c>
      <c r="M155" s="600">
        <v>0</v>
      </c>
      <c r="N155" s="394">
        <v>0</v>
      </c>
      <c r="O155" s="393">
        <v>0</v>
      </c>
      <c r="P155" s="600">
        <v>0</v>
      </c>
      <c r="Q155" s="394">
        <v>0</v>
      </c>
    </row>
    <row r="156" spans="1:17">
      <c r="A156" s="388" t="s">
        <v>541</v>
      </c>
      <c r="B156" s="389" t="s">
        <v>759</v>
      </c>
      <c r="C156" s="390">
        <f t="shared" si="10"/>
        <v>0</v>
      </c>
      <c r="D156" s="390">
        <v>0</v>
      </c>
      <c r="E156" s="391">
        <f t="shared" si="11"/>
        <v>0</v>
      </c>
      <c r="F156" s="392">
        <v>0</v>
      </c>
      <c r="G156" s="597">
        <v>0</v>
      </c>
      <c r="H156" s="391">
        <v>0</v>
      </c>
      <c r="I156" s="393">
        <v>0</v>
      </c>
      <c r="J156" s="600">
        <v>0</v>
      </c>
      <c r="K156" s="394">
        <v>0</v>
      </c>
      <c r="L156" s="393">
        <v>0</v>
      </c>
      <c r="M156" s="600">
        <v>0</v>
      </c>
      <c r="N156" s="394">
        <v>0</v>
      </c>
      <c r="O156" s="393">
        <v>0</v>
      </c>
      <c r="P156" s="600">
        <v>0</v>
      </c>
      <c r="Q156" s="394">
        <v>0</v>
      </c>
    </row>
    <row r="157" spans="1:17">
      <c r="A157" s="388" t="s">
        <v>542</v>
      </c>
      <c r="B157" s="389" t="s">
        <v>760</v>
      </c>
      <c r="C157" s="390">
        <f t="shared" si="10"/>
        <v>0</v>
      </c>
      <c r="D157" s="390">
        <v>0</v>
      </c>
      <c r="E157" s="391">
        <f t="shared" si="11"/>
        <v>0</v>
      </c>
      <c r="F157" s="392">
        <v>0</v>
      </c>
      <c r="G157" s="597">
        <v>0</v>
      </c>
      <c r="H157" s="391">
        <v>0</v>
      </c>
      <c r="I157" s="393">
        <v>0</v>
      </c>
      <c r="J157" s="600">
        <v>0</v>
      </c>
      <c r="K157" s="394">
        <v>0</v>
      </c>
      <c r="L157" s="393">
        <v>0</v>
      </c>
      <c r="M157" s="600">
        <v>0</v>
      </c>
      <c r="N157" s="394">
        <v>0</v>
      </c>
      <c r="O157" s="393">
        <v>0</v>
      </c>
      <c r="P157" s="600">
        <v>0</v>
      </c>
      <c r="Q157" s="394">
        <v>0</v>
      </c>
    </row>
    <row r="158" spans="1:17">
      <c r="A158" s="388" t="s">
        <v>543</v>
      </c>
      <c r="B158" s="389" t="s">
        <v>761</v>
      </c>
      <c r="C158" s="390">
        <f t="shared" si="10"/>
        <v>29500</v>
      </c>
      <c r="D158" s="390">
        <v>0</v>
      </c>
      <c r="E158" s="391">
        <f t="shared" si="11"/>
        <v>40000</v>
      </c>
      <c r="F158" s="392">
        <v>29500</v>
      </c>
      <c r="G158" s="597">
        <v>0</v>
      </c>
      <c r="H158" s="391">
        <v>40000</v>
      </c>
      <c r="I158" s="393">
        <v>0</v>
      </c>
      <c r="J158" s="600">
        <v>0</v>
      </c>
      <c r="K158" s="394">
        <v>0</v>
      </c>
      <c r="L158" s="393">
        <v>0</v>
      </c>
      <c r="M158" s="600">
        <v>0</v>
      </c>
      <c r="N158" s="394">
        <v>0</v>
      </c>
      <c r="O158" s="393">
        <v>0</v>
      </c>
      <c r="P158" s="600">
        <v>0</v>
      </c>
      <c r="Q158" s="394">
        <v>0</v>
      </c>
    </row>
    <row r="159" spans="1:17">
      <c r="A159" s="388" t="s">
        <v>544</v>
      </c>
      <c r="B159" s="389" t="s">
        <v>762</v>
      </c>
      <c r="C159" s="390">
        <f t="shared" si="10"/>
        <v>0</v>
      </c>
      <c r="D159" s="390">
        <v>0</v>
      </c>
      <c r="E159" s="391">
        <f t="shared" si="11"/>
        <v>0</v>
      </c>
      <c r="F159" s="392">
        <v>0</v>
      </c>
      <c r="G159" s="597">
        <v>0</v>
      </c>
      <c r="H159" s="391">
        <v>0</v>
      </c>
      <c r="I159" s="393">
        <v>0</v>
      </c>
      <c r="J159" s="600">
        <v>0</v>
      </c>
      <c r="K159" s="394">
        <v>0</v>
      </c>
      <c r="L159" s="393">
        <v>0</v>
      </c>
      <c r="M159" s="600">
        <v>0</v>
      </c>
      <c r="N159" s="394">
        <v>0</v>
      </c>
      <c r="O159" s="393">
        <v>0</v>
      </c>
      <c r="P159" s="600">
        <v>0</v>
      </c>
      <c r="Q159" s="394">
        <v>0</v>
      </c>
    </row>
    <row r="160" spans="1:17">
      <c r="A160" s="388" t="s">
        <v>545</v>
      </c>
      <c r="B160" s="389" t="s">
        <v>763</v>
      </c>
      <c r="C160" s="390">
        <f t="shared" si="10"/>
        <v>0</v>
      </c>
      <c r="D160" s="390">
        <v>0</v>
      </c>
      <c r="E160" s="391">
        <f t="shared" si="11"/>
        <v>0</v>
      </c>
      <c r="F160" s="392">
        <v>0</v>
      </c>
      <c r="G160" s="597">
        <v>0</v>
      </c>
      <c r="H160" s="391">
        <v>0</v>
      </c>
      <c r="I160" s="393">
        <v>0</v>
      </c>
      <c r="J160" s="600">
        <v>0</v>
      </c>
      <c r="K160" s="394">
        <v>0</v>
      </c>
      <c r="L160" s="393">
        <v>0</v>
      </c>
      <c r="M160" s="600">
        <v>0</v>
      </c>
      <c r="N160" s="394">
        <v>0</v>
      </c>
      <c r="O160" s="393">
        <v>0</v>
      </c>
      <c r="P160" s="600">
        <v>0</v>
      </c>
      <c r="Q160" s="394">
        <v>0</v>
      </c>
    </row>
    <row r="161" spans="1:17">
      <c r="A161" s="388" t="s">
        <v>546</v>
      </c>
      <c r="B161" s="389" t="s">
        <v>764</v>
      </c>
      <c r="C161" s="390">
        <f t="shared" si="10"/>
        <v>0</v>
      </c>
      <c r="D161" s="390">
        <v>0</v>
      </c>
      <c r="E161" s="391">
        <f t="shared" si="11"/>
        <v>0</v>
      </c>
      <c r="F161" s="392">
        <v>0</v>
      </c>
      <c r="G161" s="597">
        <v>0</v>
      </c>
      <c r="H161" s="391">
        <v>0</v>
      </c>
      <c r="I161" s="393">
        <v>0</v>
      </c>
      <c r="J161" s="600">
        <v>0</v>
      </c>
      <c r="K161" s="394">
        <v>0</v>
      </c>
      <c r="L161" s="393">
        <v>0</v>
      </c>
      <c r="M161" s="600">
        <v>0</v>
      </c>
      <c r="N161" s="394">
        <v>0</v>
      </c>
      <c r="O161" s="393">
        <v>0</v>
      </c>
      <c r="P161" s="600">
        <v>0</v>
      </c>
      <c r="Q161" s="394">
        <v>0</v>
      </c>
    </row>
    <row r="162" spans="1:17">
      <c r="A162" s="388" t="s">
        <v>765</v>
      </c>
      <c r="B162" s="389" t="s">
        <v>766</v>
      </c>
      <c r="C162" s="390">
        <f t="shared" si="10"/>
        <v>0</v>
      </c>
      <c r="D162" s="390">
        <v>0</v>
      </c>
      <c r="E162" s="391">
        <f t="shared" si="9"/>
        <v>0</v>
      </c>
      <c r="F162" s="392">
        <v>0</v>
      </c>
      <c r="G162" s="597">
        <v>0</v>
      </c>
      <c r="H162" s="391">
        <v>0</v>
      </c>
      <c r="I162" s="393">
        <v>0</v>
      </c>
      <c r="J162" s="600">
        <v>0</v>
      </c>
      <c r="K162" s="394">
        <v>0</v>
      </c>
      <c r="L162" s="393">
        <v>0</v>
      </c>
      <c r="M162" s="600">
        <v>0</v>
      </c>
      <c r="N162" s="394">
        <v>0</v>
      </c>
      <c r="O162" s="393">
        <v>0</v>
      </c>
      <c r="P162" s="600">
        <v>0</v>
      </c>
      <c r="Q162" s="394">
        <v>0</v>
      </c>
    </row>
    <row r="163" spans="1:17">
      <c r="A163" s="388" t="s">
        <v>767</v>
      </c>
      <c r="B163" s="389" t="s">
        <v>768</v>
      </c>
      <c r="C163" s="390">
        <f t="shared" si="10"/>
        <v>0</v>
      </c>
      <c r="D163" s="390">
        <v>0</v>
      </c>
      <c r="E163" s="391">
        <f t="shared" si="9"/>
        <v>0</v>
      </c>
      <c r="F163" s="392">
        <v>0</v>
      </c>
      <c r="G163" s="597">
        <v>0</v>
      </c>
      <c r="H163" s="391">
        <v>0</v>
      </c>
      <c r="I163" s="393">
        <v>0</v>
      </c>
      <c r="J163" s="600">
        <v>0</v>
      </c>
      <c r="K163" s="394">
        <v>0</v>
      </c>
      <c r="L163" s="393">
        <v>0</v>
      </c>
      <c r="M163" s="600">
        <v>0</v>
      </c>
      <c r="N163" s="394">
        <v>0</v>
      </c>
      <c r="O163" s="393">
        <v>0</v>
      </c>
      <c r="P163" s="600">
        <v>0</v>
      </c>
      <c r="Q163" s="394">
        <v>0</v>
      </c>
    </row>
    <row r="164" spans="1:17">
      <c r="A164" s="395" t="s">
        <v>769</v>
      </c>
      <c r="B164" s="396" t="s">
        <v>770</v>
      </c>
      <c r="C164" s="157">
        <f t="shared" si="10"/>
        <v>38530</v>
      </c>
      <c r="D164" s="157">
        <v>0</v>
      </c>
      <c r="E164" s="185">
        <f t="shared" ref="E164:E171" si="12">H164+K164+N164+Q164</f>
        <v>40040</v>
      </c>
      <c r="F164" s="399">
        <v>38530</v>
      </c>
      <c r="G164" s="598">
        <v>0</v>
      </c>
      <c r="H164" s="398">
        <v>40040</v>
      </c>
      <c r="I164" s="400">
        <v>0</v>
      </c>
      <c r="J164" s="601">
        <v>0</v>
      </c>
      <c r="K164" s="401">
        <v>0</v>
      </c>
      <c r="L164" s="400">
        <v>0</v>
      </c>
      <c r="M164" s="601">
        <v>0</v>
      </c>
      <c r="N164" s="401">
        <v>0</v>
      </c>
      <c r="O164" s="400">
        <v>0</v>
      </c>
      <c r="P164" s="601">
        <v>0</v>
      </c>
      <c r="Q164" s="401">
        <v>0</v>
      </c>
    </row>
    <row r="165" spans="1:17">
      <c r="A165" s="395" t="s">
        <v>771</v>
      </c>
      <c r="B165" s="396" t="s">
        <v>772</v>
      </c>
      <c r="C165" s="157">
        <f t="shared" si="10"/>
        <v>38249209</v>
      </c>
      <c r="D165" s="157">
        <v>0</v>
      </c>
      <c r="E165" s="185">
        <f t="shared" si="12"/>
        <v>46668870</v>
      </c>
      <c r="F165" s="399">
        <v>37882555</v>
      </c>
      <c r="G165" s="598">
        <v>0</v>
      </c>
      <c r="H165" s="398">
        <v>46502220</v>
      </c>
      <c r="I165" s="400">
        <v>366654</v>
      </c>
      <c r="J165" s="601">
        <v>0</v>
      </c>
      <c r="K165" s="401">
        <v>166650</v>
      </c>
      <c r="L165" s="400">
        <v>0</v>
      </c>
      <c r="M165" s="601">
        <v>0</v>
      </c>
      <c r="N165" s="401">
        <v>0</v>
      </c>
      <c r="O165" s="400">
        <v>0</v>
      </c>
      <c r="P165" s="601">
        <v>0</v>
      </c>
      <c r="Q165" s="401">
        <v>0</v>
      </c>
    </row>
    <row r="166" spans="1:17">
      <c r="A166" s="388"/>
      <c r="B166" s="389" t="s">
        <v>1035</v>
      </c>
      <c r="C166" s="390">
        <f t="shared" si="10"/>
        <v>5427167</v>
      </c>
      <c r="D166" s="390">
        <v>0</v>
      </c>
      <c r="E166" s="391">
        <f t="shared" si="12"/>
        <v>6445696</v>
      </c>
      <c r="F166" s="392">
        <v>1454210</v>
      </c>
      <c r="G166" s="597">
        <v>0</v>
      </c>
      <c r="H166" s="391">
        <v>1454210</v>
      </c>
      <c r="I166" s="393"/>
      <c r="J166" s="600">
        <v>0</v>
      </c>
      <c r="K166" s="394"/>
      <c r="L166" s="393">
        <v>3761517</v>
      </c>
      <c r="M166" s="600">
        <v>0</v>
      </c>
      <c r="N166" s="394">
        <v>4567318</v>
      </c>
      <c r="O166" s="393">
        <v>211440</v>
      </c>
      <c r="P166" s="600">
        <v>0</v>
      </c>
      <c r="Q166" s="394">
        <v>424168</v>
      </c>
    </row>
    <row r="167" spans="1:17">
      <c r="A167" s="388"/>
      <c r="B167" s="652" t="s">
        <v>1094</v>
      </c>
      <c r="C167" s="390">
        <f t="shared" ref="C167" si="13">F167+I167+L167+O167</f>
        <v>96661457</v>
      </c>
      <c r="D167" s="390">
        <v>0</v>
      </c>
      <c r="E167" s="391">
        <f t="shared" si="12"/>
        <v>128897782</v>
      </c>
      <c r="F167" s="392">
        <v>93574846</v>
      </c>
      <c r="G167" s="597">
        <v>0</v>
      </c>
      <c r="H167" s="391">
        <v>124515701</v>
      </c>
      <c r="I167" s="393">
        <v>2522824</v>
      </c>
      <c r="J167" s="600">
        <v>0</v>
      </c>
      <c r="K167" s="394">
        <v>3504707</v>
      </c>
      <c r="L167" s="393">
        <v>331395</v>
      </c>
      <c r="M167" s="600">
        <v>0</v>
      </c>
      <c r="N167" s="394">
        <v>584943</v>
      </c>
      <c r="O167" s="393">
        <v>232392</v>
      </c>
      <c r="P167" s="600">
        <v>0</v>
      </c>
      <c r="Q167" s="394">
        <v>292431</v>
      </c>
    </row>
    <row r="168" spans="1:17" s="402" customFormat="1">
      <c r="A168" s="395" t="s">
        <v>773</v>
      </c>
      <c r="B168" s="396" t="s">
        <v>1034</v>
      </c>
      <c r="C168" s="157">
        <f t="shared" si="10"/>
        <v>101088624</v>
      </c>
      <c r="D168" s="157">
        <v>0</v>
      </c>
      <c r="E168" s="185">
        <f t="shared" si="12"/>
        <v>135343478</v>
      </c>
      <c r="F168" s="399">
        <v>95029056</v>
      </c>
      <c r="G168" s="598">
        <v>0</v>
      </c>
      <c r="H168" s="398">
        <v>125969911</v>
      </c>
      <c r="I168" s="400">
        <v>2522824</v>
      </c>
      <c r="J168" s="601">
        <v>0</v>
      </c>
      <c r="K168" s="401">
        <v>3504707</v>
      </c>
      <c r="L168" s="400">
        <v>3092912</v>
      </c>
      <c r="M168" s="601">
        <v>0</v>
      </c>
      <c r="N168" s="401">
        <v>5152261</v>
      </c>
      <c r="O168" s="400">
        <v>443832</v>
      </c>
      <c r="P168" s="601">
        <v>0</v>
      </c>
      <c r="Q168" s="401">
        <v>716599</v>
      </c>
    </row>
    <row r="169" spans="1:17">
      <c r="A169" s="388"/>
      <c r="B169" s="389" t="s">
        <v>1037</v>
      </c>
      <c r="C169" s="390">
        <f t="shared" si="10"/>
        <v>28565063</v>
      </c>
      <c r="D169" s="390">
        <v>0</v>
      </c>
      <c r="E169" s="391">
        <f t="shared" si="12"/>
        <v>87804722</v>
      </c>
      <c r="F169" s="392">
        <v>30279540</v>
      </c>
      <c r="G169" s="597">
        <v>0</v>
      </c>
      <c r="H169" s="391">
        <v>90437430</v>
      </c>
      <c r="I169" s="393">
        <v>0</v>
      </c>
      <c r="J169" s="600">
        <v>0</v>
      </c>
      <c r="K169" s="394">
        <v>0</v>
      </c>
      <c r="L169" s="393">
        <v>-1651510</v>
      </c>
      <c r="M169" s="600">
        <v>0</v>
      </c>
      <c r="N169" s="394">
        <v>-2500755</v>
      </c>
      <c r="O169" s="393">
        <v>-62967</v>
      </c>
      <c r="P169" s="600">
        <v>0</v>
      </c>
      <c r="Q169" s="394">
        <v>-131953</v>
      </c>
    </row>
    <row r="170" spans="1:17" s="402" customFormat="1">
      <c r="A170" s="395"/>
      <c r="B170" s="396" t="s">
        <v>1038</v>
      </c>
      <c r="C170" s="157">
        <f t="shared" si="10"/>
        <v>28565063</v>
      </c>
      <c r="D170" s="157">
        <v>0</v>
      </c>
      <c r="E170" s="185">
        <f t="shared" si="12"/>
        <v>87804722</v>
      </c>
      <c r="F170" s="399">
        <v>30279540</v>
      </c>
      <c r="G170" s="598">
        <v>0</v>
      </c>
      <c r="H170" s="398">
        <v>90437430</v>
      </c>
      <c r="I170" s="400">
        <v>0</v>
      </c>
      <c r="J170" s="601">
        <v>0</v>
      </c>
      <c r="K170" s="401">
        <v>0</v>
      </c>
      <c r="L170" s="400">
        <v>-1651510</v>
      </c>
      <c r="M170" s="601">
        <v>0</v>
      </c>
      <c r="N170" s="401">
        <v>-2500755</v>
      </c>
      <c r="O170" s="400">
        <v>-62967</v>
      </c>
      <c r="P170" s="601">
        <v>0</v>
      </c>
      <c r="Q170" s="401">
        <v>-131953</v>
      </c>
    </row>
    <row r="171" spans="1:17">
      <c r="A171" s="388"/>
      <c r="B171" s="389" t="s">
        <v>1039</v>
      </c>
      <c r="C171" s="390">
        <f t="shared" si="10"/>
        <v>0</v>
      </c>
      <c r="D171" s="390">
        <v>0</v>
      </c>
      <c r="E171" s="391">
        <f t="shared" si="12"/>
        <v>0</v>
      </c>
      <c r="F171" s="392">
        <v>0</v>
      </c>
      <c r="G171" s="597">
        <v>0</v>
      </c>
      <c r="H171" s="391">
        <v>0</v>
      </c>
      <c r="I171" s="393">
        <v>0</v>
      </c>
      <c r="J171" s="600">
        <v>0</v>
      </c>
      <c r="K171" s="394">
        <v>0</v>
      </c>
      <c r="L171" s="393">
        <v>0</v>
      </c>
      <c r="M171" s="600">
        <v>0</v>
      </c>
      <c r="N171" s="394">
        <v>0</v>
      </c>
      <c r="O171" s="393">
        <v>0</v>
      </c>
      <c r="P171" s="600">
        <v>0</v>
      </c>
      <c r="Q171" s="394">
        <v>0</v>
      </c>
    </row>
    <row r="172" spans="1:17">
      <c r="A172" s="388" t="s">
        <v>774</v>
      </c>
      <c r="B172" s="389" t="s">
        <v>1036</v>
      </c>
      <c r="C172" s="390">
        <f t="shared" si="10"/>
        <v>0</v>
      </c>
      <c r="D172" s="390">
        <v>0</v>
      </c>
      <c r="E172" s="391">
        <f t="shared" ref="E172:E174" si="14">H172+K172+N172+Q172</f>
        <v>0</v>
      </c>
      <c r="F172" s="392">
        <v>0</v>
      </c>
      <c r="G172" s="597">
        <v>0</v>
      </c>
      <c r="H172" s="391">
        <v>0</v>
      </c>
      <c r="I172" s="393">
        <v>0</v>
      </c>
      <c r="J172" s="600">
        <v>0</v>
      </c>
      <c r="K172" s="394">
        <v>0</v>
      </c>
      <c r="L172" s="393">
        <v>0</v>
      </c>
      <c r="M172" s="600">
        <v>0</v>
      </c>
      <c r="N172" s="394">
        <v>0</v>
      </c>
      <c r="O172" s="393">
        <v>0</v>
      </c>
      <c r="P172" s="600">
        <v>0</v>
      </c>
      <c r="Q172" s="394">
        <v>0</v>
      </c>
    </row>
    <row r="173" spans="1:17" s="402" customFormat="1">
      <c r="A173" s="395"/>
      <c r="B173" s="396" t="s">
        <v>1040</v>
      </c>
      <c r="C173" s="157">
        <f t="shared" si="10"/>
        <v>0</v>
      </c>
      <c r="D173" s="157">
        <v>0</v>
      </c>
      <c r="E173" s="185">
        <f t="shared" si="14"/>
        <v>0</v>
      </c>
      <c r="F173" s="399">
        <v>0</v>
      </c>
      <c r="G173" s="598">
        <v>0</v>
      </c>
      <c r="H173" s="398">
        <v>0</v>
      </c>
      <c r="I173" s="400">
        <v>0</v>
      </c>
      <c r="J173" s="601"/>
      <c r="K173" s="401">
        <v>0</v>
      </c>
      <c r="L173" s="400">
        <v>0</v>
      </c>
      <c r="M173" s="601">
        <v>0</v>
      </c>
      <c r="N173" s="401">
        <v>0</v>
      </c>
      <c r="O173" s="400">
        <v>0</v>
      </c>
      <c r="P173" s="601">
        <v>0</v>
      </c>
      <c r="Q173" s="401">
        <v>0</v>
      </c>
    </row>
    <row r="174" spans="1:17">
      <c r="A174" s="395" t="s">
        <v>775</v>
      </c>
      <c r="B174" s="653" t="s">
        <v>1095</v>
      </c>
      <c r="C174" s="157">
        <f t="shared" si="10"/>
        <v>129653687</v>
      </c>
      <c r="D174" s="157">
        <v>0</v>
      </c>
      <c r="E174" s="185">
        <f t="shared" si="14"/>
        <v>223148200</v>
      </c>
      <c r="F174" s="399">
        <v>125308596</v>
      </c>
      <c r="G174" s="598">
        <v>0</v>
      </c>
      <c r="H174" s="398">
        <v>216407341</v>
      </c>
      <c r="I174" s="400">
        <v>2522824</v>
      </c>
      <c r="J174" s="601">
        <v>0</v>
      </c>
      <c r="K174" s="401">
        <v>3504707</v>
      </c>
      <c r="L174" s="400">
        <v>1441402</v>
      </c>
      <c r="M174" s="601">
        <v>0</v>
      </c>
      <c r="N174" s="401">
        <v>2651506</v>
      </c>
      <c r="O174" s="400">
        <v>380865</v>
      </c>
      <c r="P174" s="601">
        <v>0</v>
      </c>
      <c r="Q174" s="401">
        <v>584646</v>
      </c>
    </row>
    <row r="175" spans="1:17">
      <c r="A175" s="388" t="s">
        <v>776</v>
      </c>
      <c r="B175" s="389" t="s">
        <v>777</v>
      </c>
      <c r="C175" s="390">
        <f t="shared" si="10"/>
        <v>0</v>
      </c>
      <c r="D175" s="390">
        <v>0</v>
      </c>
      <c r="E175" s="391">
        <f>H175+K175+N175+Q175</f>
        <v>0</v>
      </c>
      <c r="F175" s="392">
        <v>0</v>
      </c>
      <c r="G175" s="597">
        <v>0</v>
      </c>
      <c r="H175" s="391">
        <v>0</v>
      </c>
      <c r="I175" s="393">
        <v>0</v>
      </c>
      <c r="J175" s="600">
        <v>0</v>
      </c>
      <c r="K175" s="394">
        <v>0</v>
      </c>
      <c r="L175" s="393">
        <v>0</v>
      </c>
      <c r="M175" s="600">
        <v>0</v>
      </c>
      <c r="N175" s="394">
        <v>0</v>
      </c>
      <c r="O175" s="393">
        <v>0</v>
      </c>
      <c r="P175" s="600">
        <v>0</v>
      </c>
      <c r="Q175" s="394">
        <v>0</v>
      </c>
    </row>
    <row r="176" spans="1:17">
      <c r="A176" s="388" t="s">
        <v>778</v>
      </c>
      <c r="B176" s="389" t="s">
        <v>779</v>
      </c>
      <c r="C176" s="390">
        <f t="shared" si="10"/>
        <v>0</v>
      </c>
      <c r="D176" s="390">
        <v>0</v>
      </c>
      <c r="E176" s="391">
        <f t="shared" ref="E176:E177" si="15">H176+K176+N176+Q176</f>
        <v>0</v>
      </c>
      <c r="F176" s="392">
        <v>0</v>
      </c>
      <c r="G176" s="597">
        <v>0</v>
      </c>
      <c r="H176" s="391">
        <v>0</v>
      </c>
      <c r="I176" s="393">
        <v>0</v>
      </c>
      <c r="J176" s="600">
        <v>0</v>
      </c>
      <c r="K176" s="394">
        <v>0</v>
      </c>
      <c r="L176" s="393">
        <v>0</v>
      </c>
      <c r="M176" s="600">
        <v>0</v>
      </c>
      <c r="N176" s="394">
        <v>0</v>
      </c>
      <c r="O176" s="393">
        <v>0</v>
      </c>
      <c r="P176" s="600">
        <v>0</v>
      </c>
      <c r="Q176" s="394">
        <v>0</v>
      </c>
    </row>
    <row r="177" spans="1:17">
      <c r="A177" s="388" t="s">
        <v>780</v>
      </c>
      <c r="B177" s="389" t="s">
        <v>781</v>
      </c>
      <c r="C177" s="390">
        <f t="shared" si="10"/>
        <v>0</v>
      </c>
      <c r="D177" s="390">
        <v>0</v>
      </c>
      <c r="E177" s="391">
        <f t="shared" si="15"/>
        <v>0</v>
      </c>
      <c r="F177" s="392">
        <v>0</v>
      </c>
      <c r="G177" s="597">
        <v>0</v>
      </c>
      <c r="H177" s="391">
        <v>0</v>
      </c>
      <c r="I177" s="393">
        <v>0</v>
      </c>
      <c r="J177" s="600">
        <v>0</v>
      </c>
      <c r="K177" s="394">
        <v>0</v>
      </c>
      <c r="L177" s="393">
        <v>0</v>
      </c>
      <c r="M177" s="600">
        <v>0</v>
      </c>
      <c r="N177" s="394">
        <v>0</v>
      </c>
      <c r="O177" s="393">
        <v>0</v>
      </c>
      <c r="P177" s="600">
        <v>0</v>
      </c>
      <c r="Q177" s="394">
        <v>0</v>
      </c>
    </row>
    <row r="178" spans="1:17">
      <c r="A178" s="395" t="s">
        <v>782</v>
      </c>
      <c r="B178" s="396" t="s">
        <v>783</v>
      </c>
      <c r="C178" s="157">
        <f t="shared" si="10"/>
        <v>0</v>
      </c>
      <c r="D178" s="157">
        <v>0</v>
      </c>
      <c r="E178" s="185">
        <f>H178+K178+N178+Q178</f>
        <v>0</v>
      </c>
      <c r="F178" s="399">
        <v>0</v>
      </c>
      <c r="G178" s="598">
        <v>0</v>
      </c>
      <c r="H178" s="398">
        <v>0</v>
      </c>
      <c r="I178" s="400">
        <v>0</v>
      </c>
      <c r="J178" s="601">
        <v>0</v>
      </c>
      <c r="K178" s="401">
        <v>0</v>
      </c>
      <c r="L178" s="400">
        <v>0</v>
      </c>
      <c r="M178" s="601">
        <v>0</v>
      </c>
      <c r="N178" s="401">
        <v>0</v>
      </c>
      <c r="O178" s="400">
        <v>0</v>
      </c>
      <c r="P178" s="601">
        <v>0</v>
      </c>
      <c r="Q178" s="401">
        <v>0</v>
      </c>
    </row>
    <row r="179" spans="1:17" s="405" customFormat="1" ht="24.75" customHeight="1">
      <c r="A179" s="404" t="s">
        <v>784</v>
      </c>
      <c r="B179" s="406" t="s">
        <v>785</v>
      </c>
      <c r="C179" s="407">
        <f>F179+I179+L179+O179</f>
        <v>4630082585</v>
      </c>
      <c r="D179" s="407">
        <v>0</v>
      </c>
      <c r="E179" s="408">
        <f>H179+K179+N179+Q179</f>
        <v>4711607466</v>
      </c>
      <c r="F179" s="409">
        <v>4625145860</v>
      </c>
      <c r="G179" s="599">
        <v>0</v>
      </c>
      <c r="H179" s="408">
        <v>4702117875</v>
      </c>
      <c r="I179" s="410">
        <v>2981723</v>
      </c>
      <c r="J179" s="602">
        <v>0</v>
      </c>
      <c r="K179" s="411">
        <v>5487665</v>
      </c>
      <c r="L179" s="410">
        <v>1558289</v>
      </c>
      <c r="M179" s="602">
        <v>0</v>
      </c>
      <c r="N179" s="411">
        <v>3233032</v>
      </c>
      <c r="O179" s="410">
        <v>396713</v>
      </c>
      <c r="P179" s="602">
        <v>0</v>
      </c>
      <c r="Q179" s="411">
        <v>768894</v>
      </c>
    </row>
    <row r="180" spans="1:17">
      <c r="A180" s="388" t="s">
        <v>786</v>
      </c>
      <c r="B180" s="389" t="s">
        <v>787</v>
      </c>
      <c r="C180" s="390">
        <f>F180+I180+L180+O180</f>
        <v>195456931</v>
      </c>
      <c r="D180" s="397">
        <v>0</v>
      </c>
      <c r="E180" s="391">
        <f>H180+K180+N180+Q180</f>
        <v>195456931</v>
      </c>
      <c r="F180" s="392">
        <v>193061975</v>
      </c>
      <c r="G180" s="597">
        <v>0</v>
      </c>
      <c r="H180" s="391">
        <v>193061975</v>
      </c>
      <c r="I180" s="393">
        <v>1232264</v>
      </c>
      <c r="J180" s="600">
        <v>0</v>
      </c>
      <c r="K180" s="394">
        <v>1232264</v>
      </c>
      <c r="L180" s="393">
        <v>1162692</v>
      </c>
      <c r="M180" s="600">
        <v>0</v>
      </c>
      <c r="N180" s="394">
        <v>1162692</v>
      </c>
      <c r="O180" s="393">
        <v>0</v>
      </c>
      <c r="P180" s="600">
        <v>0</v>
      </c>
      <c r="Q180" s="394">
        <v>0</v>
      </c>
    </row>
    <row r="181" spans="1:17">
      <c r="A181" s="388" t="s">
        <v>788</v>
      </c>
      <c r="B181" s="389" t="s">
        <v>789</v>
      </c>
      <c r="C181" s="390">
        <f t="shared" ref="C181:C244" si="16">F181+I181+L181+O181</f>
        <v>1329063</v>
      </c>
      <c r="D181" s="397">
        <v>0</v>
      </c>
      <c r="E181" s="391">
        <f t="shared" ref="E181:E244" si="17">H181+K181+N181+Q181</f>
        <v>1329063</v>
      </c>
      <c r="F181" s="392">
        <v>1329063</v>
      </c>
      <c r="G181" s="597">
        <v>0</v>
      </c>
      <c r="H181" s="391">
        <v>1329063</v>
      </c>
      <c r="I181" s="393">
        <v>0</v>
      </c>
      <c r="J181" s="600">
        <v>0</v>
      </c>
      <c r="K181" s="394">
        <v>0</v>
      </c>
      <c r="L181" s="393">
        <v>0</v>
      </c>
      <c r="M181" s="600">
        <v>0</v>
      </c>
      <c r="N181" s="394">
        <v>0</v>
      </c>
      <c r="O181" s="393">
        <v>0</v>
      </c>
      <c r="P181" s="600">
        <v>0</v>
      </c>
      <c r="Q181" s="394">
        <v>0</v>
      </c>
    </row>
    <row r="182" spans="1:17">
      <c r="A182" s="388" t="s">
        <v>790</v>
      </c>
      <c r="B182" s="389" t="s">
        <v>791</v>
      </c>
      <c r="C182" s="390">
        <f t="shared" si="16"/>
        <v>0</v>
      </c>
      <c r="D182" s="397">
        <v>0</v>
      </c>
      <c r="E182" s="391">
        <f t="shared" si="17"/>
        <v>0</v>
      </c>
      <c r="F182" s="392">
        <v>0</v>
      </c>
      <c r="G182" s="597">
        <v>0</v>
      </c>
      <c r="H182" s="391">
        <v>0</v>
      </c>
      <c r="I182" s="393">
        <v>0</v>
      </c>
      <c r="J182" s="600">
        <v>0</v>
      </c>
      <c r="K182" s="394">
        <v>0</v>
      </c>
      <c r="L182" s="393">
        <v>0</v>
      </c>
      <c r="M182" s="600">
        <v>0</v>
      </c>
      <c r="N182" s="394">
        <v>0</v>
      </c>
      <c r="O182" s="393">
        <v>0</v>
      </c>
      <c r="P182" s="600">
        <v>0</v>
      </c>
      <c r="Q182" s="394">
        <v>0</v>
      </c>
    </row>
    <row r="183" spans="1:17">
      <c r="A183" s="388" t="s">
        <v>792</v>
      </c>
      <c r="B183" s="389" t="s">
        <v>793</v>
      </c>
      <c r="C183" s="390">
        <f t="shared" si="16"/>
        <v>4035369477</v>
      </c>
      <c r="D183" s="397">
        <v>0</v>
      </c>
      <c r="E183" s="391">
        <f t="shared" si="17"/>
        <v>4408450916</v>
      </c>
      <c r="F183" s="392">
        <v>4043059763</v>
      </c>
      <c r="G183" s="597">
        <v>0</v>
      </c>
      <c r="H183" s="391">
        <v>4414541247</v>
      </c>
      <c r="I183" s="393">
        <v>-2041381</v>
      </c>
      <c r="J183" s="600">
        <v>0</v>
      </c>
      <c r="K183" s="394">
        <v>-1359686</v>
      </c>
      <c r="L183" s="393">
        <v>-5165248</v>
      </c>
      <c r="M183" s="600">
        <v>0</v>
      </c>
      <c r="N183" s="394">
        <v>-4413867</v>
      </c>
      <c r="O183" s="393">
        <v>-483657</v>
      </c>
      <c r="P183" s="600">
        <v>0</v>
      </c>
      <c r="Q183" s="394">
        <v>-316778</v>
      </c>
    </row>
    <row r="184" spans="1:17">
      <c r="A184" s="388" t="s">
        <v>794</v>
      </c>
      <c r="B184" s="389" t="s">
        <v>795</v>
      </c>
      <c r="C184" s="390">
        <f t="shared" si="16"/>
        <v>0</v>
      </c>
      <c r="D184" s="397">
        <v>0</v>
      </c>
      <c r="E184" s="391">
        <f t="shared" si="17"/>
        <v>0</v>
      </c>
      <c r="F184" s="392">
        <v>0</v>
      </c>
      <c r="G184" s="597">
        <v>0</v>
      </c>
      <c r="H184" s="391">
        <v>0</v>
      </c>
      <c r="I184" s="393">
        <v>0</v>
      </c>
      <c r="J184" s="600">
        <v>0</v>
      </c>
      <c r="K184" s="394">
        <v>0</v>
      </c>
      <c r="L184" s="393">
        <v>0</v>
      </c>
      <c r="M184" s="600">
        <v>0</v>
      </c>
      <c r="N184" s="394">
        <v>0</v>
      </c>
      <c r="O184" s="393">
        <v>0</v>
      </c>
      <c r="P184" s="600">
        <v>0</v>
      </c>
      <c r="Q184" s="394">
        <v>0</v>
      </c>
    </row>
    <row r="185" spans="1:17">
      <c r="A185" s="388" t="s">
        <v>796</v>
      </c>
      <c r="B185" s="389" t="s">
        <v>797</v>
      </c>
      <c r="C185" s="390">
        <f t="shared" si="16"/>
        <v>373081439</v>
      </c>
      <c r="D185" s="397">
        <v>0</v>
      </c>
      <c r="E185" s="391">
        <f t="shared" si="17"/>
        <v>76778120</v>
      </c>
      <c r="F185" s="392">
        <v>371481484</v>
      </c>
      <c r="G185" s="597">
        <v>0</v>
      </c>
      <c r="H185" s="391">
        <v>74890136</v>
      </c>
      <c r="I185" s="393">
        <v>681695</v>
      </c>
      <c r="J185" s="600">
        <v>0</v>
      </c>
      <c r="K185" s="394">
        <v>1956832</v>
      </c>
      <c r="L185" s="393">
        <v>751381</v>
      </c>
      <c r="M185" s="600">
        <v>0</v>
      </c>
      <c r="N185" s="394">
        <v>-608125</v>
      </c>
      <c r="O185" s="393">
        <v>166879</v>
      </c>
      <c r="P185" s="600">
        <v>0</v>
      </c>
      <c r="Q185" s="394">
        <v>539277</v>
      </c>
    </row>
    <row r="186" spans="1:17">
      <c r="A186" s="395" t="s">
        <v>798</v>
      </c>
      <c r="B186" s="396" t="s">
        <v>799</v>
      </c>
      <c r="C186" s="157">
        <f t="shared" si="16"/>
        <v>4605236910</v>
      </c>
      <c r="D186" s="157">
        <v>0</v>
      </c>
      <c r="E186" s="185">
        <f t="shared" si="17"/>
        <v>4682015030</v>
      </c>
      <c r="F186" s="399">
        <v>4608932285</v>
      </c>
      <c r="G186" s="598">
        <v>0</v>
      </c>
      <c r="H186" s="398">
        <v>4683822421</v>
      </c>
      <c r="I186" s="400">
        <v>-127422</v>
      </c>
      <c r="J186" s="601">
        <v>0</v>
      </c>
      <c r="K186" s="401">
        <v>1829410</v>
      </c>
      <c r="L186" s="400">
        <v>-3251175</v>
      </c>
      <c r="M186" s="601">
        <v>0</v>
      </c>
      <c r="N186" s="401">
        <v>-3859300</v>
      </c>
      <c r="O186" s="400">
        <v>-316778</v>
      </c>
      <c r="P186" s="601">
        <v>0</v>
      </c>
      <c r="Q186" s="401">
        <v>222499</v>
      </c>
    </row>
    <row r="187" spans="1:17">
      <c r="A187" s="388" t="s">
        <v>800</v>
      </c>
      <c r="B187" s="389" t="s">
        <v>801</v>
      </c>
      <c r="C187" s="390">
        <f t="shared" si="16"/>
        <v>0</v>
      </c>
      <c r="D187" s="390">
        <v>0</v>
      </c>
      <c r="E187" s="391">
        <f t="shared" si="17"/>
        <v>0</v>
      </c>
      <c r="F187" s="392">
        <v>0</v>
      </c>
      <c r="G187" s="597">
        <v>0</v>
      </c>
      <c r="H187" s="391">
        <v>0</v>
      </c>
      <c r="I187" s="393">
        <v>0</v>
      </c>
      <c r="J187" s="600">
        <v>0</v>
      </c>
      <c r="K187" s="394">
        <v>0</v>
      </c>
      <c r="L187" s="393">
        <v>0</v>
      </c>
      <c r="M187" s="600">
        <v>0</v>
      </c>
      <c r="N187" s="394">
        <v>0</v>
      </c>
      <c r="O187" s="393">
        <v>0</v>
      </c>
      <c r="P187" s="600">
        <v>0</v>
      </c>
      <c r="Q187" s="394">
        <v>0</v>
      </c>
    </row>
    <row r="188" spans="1:17">
      <c r="A188" s="388" t="s">
        <v>802</v>
      </c>
      <c r="B188" s="389" t="s">
        <v>803</v>
      </c>
      <c r="C188" s="390">
        <f t="shared" si="16"/>
        <v>0</v>
      </c>
      <c r="D188" s="390">
        <v>0</v>
      </c>
      <c r="E188" s="391">
        <f t="shared" si="17"/>
        <v>0</v>
      </c>
      <c r="F188" s="392">
        <v>0</v>
      </c>
      <c r="G188" s="597">
        <v>0</v>
      </c>
      <c r="H188" s="391">
        <v>0</v>
      </c>
      <c r="I188" s="393">
        <v>0</v>
      </c>
      <c r="J188" s="600">
        <v>0</v>
      </c>
      <c r="K188" s="394">
        <v>0</v>
      </c>
      <c r="L188" s="393">
        <v>0</v>
      </c>
      <c r="M188" s="600">
        <v>0</v>
      </c>
      <c r="N188" s="394">
        <v>0</v>
      </c>
      <c r="O188" s="393">
        <v>0</v>
      </c>
      <c r="P188" s="600">
        <v>0</v>
      </c>
      <c r="Q188" s="394">
        <v>0</v>
      </c>
    </row>
    <row r="189" spans="1:17">
      <c r="A189" s="388" t="s">
        <v>804</v>
      </c>
      <c r="B189" s="389" t="s">
        <v>805</v>
      </c>
      <c r="C189" s="390">
        <f t="shared" si="16"/>
        <v>86439</v>
      </c>
      <c r="D189" s="390">
        <v>0</v>
      </c>
      <c r="E189" s="391">
        <f t="shared" si="17"/>
        <v>3994868</v>
      </c>
      <c r="F189" s="392">
        <v>86439</v>
      </c>
      <c r="G189" s="597">
        <v>0</v>
      </c>
      <c r="H189" s="391">
        <v>2792804</v>
      </c>
      <c r="I189" s="393">
        <v>0</v>
      </c>
      <c r="J189" s="600">
        <v>0</v>
      </c>
      <c r="K189" s="394">
        <v>14400</v>
      </c>
      <c r="L189" s="393">
        <v>0</v>
      </c>
      <c r="M189" s="600">
        <v>0</v>
      </c>
      <c r="N189" s="394">
        <v>1172924</v>
      </c>
      <c r="O189" s="393">
        <v>0</v>
      </c>
      <c r="P189" s="600">
        <v>0</v>
      </c>
      <c r="Q189" s="394">
        <v>14740</v>
      </c>
    </row>
    <row r="190" spans="1:17">
      <c r="A190" s="388" t="s">
        <v>806</v>
      </c>
      <c r="B190" s="389" t="s">
        <v>807</v>
      </c>
      <c r="C190" s="390">
        <f t="shared" si="16"/>
        <v>0</v>
      </c>
      <c r="D190" s="390">
        <v>0</v>
      </c>
      <c r="E190" s="391">
        <f t="shared" si="17"/>
        <v>0</v>
      </c>
      <c r="F190" s="392">
        <v>0</v>
      </c>
      <c r="G190" s="597">
        <v>0</v>
      </c>
      <c r="H190" s="391">
        <v>0</v>
      </c>
      <c r="I190" s="393">
        <v>0</v>
      </c>
      <c r="J190" s="600">
        <v>0</v>
      </c>
      <c r="K190" s="394">
        <v>0</v>
      </c>
      <c r="L190" s="393">
        <v>0</v>
      </c>
      <c r="M190" s="600">
        <v>0</v>
      </c>
      <c r="N190" s="394">
        <v>0</v>
      </c>
      <c r="O190" s="393">
        <v>0</v>
      </c>
      <c r="P190" s="600">
        <v>0</v>
      </c>
      <c r="Q190" s="394">
        <v>0</v>
      </c>
    </row>
    <row r="191" spans="1:17">
      <c r="A191" s="388" t="s">
        <v>808</v>
      </c>
      <c r="B191" s="389" t="s">
        <v>809</v>
      </c>
      <c r="C191" s="390">
        <f t="shared" si="16"/>
        <v>0</v>
      </c>
      <c r="D191" s="390">
        <v>0</v>
      </c>
      <c r="E191" s="391">
        <f t="shared" si="17"/>
        <v>297654</v>
      </c>
      <c r="F191" s="392">
        <v>0</v>
      </c>
      <c r="G191" s="597">
        <v>0</v>
      </c>
      <c r="H191" s="391">
        <v>297654</v>
      </c>
      <c r="I191" s="393">
        <v>0</v>
      </c>
      <c r="J191" s="600">
        <v>0</v>
      </c>
      <c r="K191" s="394">
        <v>0</v>
      </c>
      <c r="L191" s="393">
        <v>0</v>
      </c>
      <c r="M191" s="600">
        <v>0</v>
      </c>
      <c r="N191" s="394">
        <v>0</v>
      </c>
      <c r="O191" s="393">
        <v>0</v>
      </c>
      <c r="P191" s="600">
        <v>0</v>
      </c>
      <c r="Q191" s="394">
        <v>0</v>
      </c>
    </row>
    <row r="192" spans="1:17" ht="25.5">
      <c r="A192" s="388" t="s">
        <v>810</v>
      </c>
      <c r="B192" s="389" t="s">
        <v>811</v>
      </c>
      <c r="C192" s="390">
        <f t="shared" si="16"/>
        <v>0</v>
      </c>
      <c r="D192" s="390">
        <v>0</v>
      </c>
      <c r="E192" s="391">
        <f t="shared" si="17"/>
        <v>0</v>
      </c>
      <c r="F192" s="392">
        <v>0</v>
      </c>
      <c r="G192" s="597">
        <v>0</v>
      </c>
      <c r="H192" s="391">
        <v>0</v>
      </c>
      <c r="I192" s="393">
        <v>0</v>
      </c>
      <c r="J192" s="600">
        <v>0</v>
      </c>
      <c r="K192" s="394">
        <v>0</v>
      </c>
      <c r="L192" s="393">
        <v>0</v>
      </c>
      <c r="M192" s="600">
        <v>0</v>
      </c>
      <c r="N192" s="394">
        <v>0</v>
      </c>
      <c r="O192" s="393">
        <v>0</v>
      </c>
      <c r="P192" s="600">
        <v>0</v>
      </c>
      <c r="Q192" s="394">
        <v>0</v>
      </c>
    </row>
    <row r="193" spans="1:17">
      <c r="A193" s="388" t="s">
        <v>812</v>
      </c>
      <c r="B193" s="389" t="s">
        <v>813</v>
      </c>
      <c r="C193" s="390">
        <f t="shared" si="16"/>
        <v>0</v>
      </c>
      <c r="D193" s="390">
        <v>0</v>
      </c>
      <c r="E193" s="391">
        <f t="shared" si="17"/>
        <v>0</v>
      </c>
      <c r="F193" s="392">
        <v>0</v>
      </c>
      <c r="G193" s="597">
        <v>0</v>
      </c>
      <c r="H193" s="391">
        <v>0</v>
      </c>
      <c r="I193" s="393">
        <v>0</v>
      </c>
      <c r="J193" s="600">
        <v>0</v>
      </c>
      <c r="K193" s="394">
        <v>0</v>
      </c>
      <c r="L193" s="393">
        <v>0</v>
      </c>
      <c r="M193" s="600">
        <v>0</v>
      </c>
      <c r="N193" s="394">
        <v>0</v>
      </c>
      <c r="O193" s="393">
        <v>0</v>
      </c>
      <c r="P193" s="600">
        <v>0</v>
      </c>
      <c r="Q193" s="394">
        <v>0</v>
      </c>
    </row>
    <row r="194" spans="1:17">
      <c r="A194" s="388" t="s">
        <v>814</v>
      </c>
      <c r="B194" s="389" t="s">
        <v>815</v>
      </c>
      <c r="C194" s="390">
        <f t="shared" si="16"/>
        <v>0</v>
      </c>
      <c r="D194" s="390">
        <v>0</v>
      </c>
      <c r="E194" s="391">
        <f t="shared" si="17"/>
        <v>0</v>
      </c>
      <c r="F194" s="392">
        <v>0</v>
      </c>
      <c r="G194" s="597">
        <v>0</v>
      </c>
      <c r="H194" s="391">
        <v>0</v>
      </c>
      <c r="I194" s="393">
        <v>0</v>
      </c>
      <c r="J194" s="600">
        <v>0</v>
      </c>
      <c r="K194" s="394">
        <v>0</v>
      </c>
      <c r="L194" s="393">
        <v>0</v>
      </c>
      <c r="M194" s="600">
        <v>0</v>
      </c>
      <c r="N194" s="394">
        <v>0</v>
      </c>
      <c r="O194" s="393">
        <v>0</v>
      </c>
      <c r="P194" s="600">
        <v>0</v>
      </c>
      <c r="Q194" s="394">
        <v>0</v>
      </c>
    </row>
    <row r="195" spans="1:17">
      <c r="A195" s="388" t="s">
        <v>816</v>
      </c>
      <c r="B195" s="389" t="s">
        <v>817</v>
      </c>
      <c r="C195" s="390">
        <f t="shared" si="16"/>
        <v>0</v>
      </c>
      <c r="D195" s="390">
        <v>0</v>
      </c>
      <c r="E195" s="391">
        <f t="shared" si="17"/>
        <v>0</v>
      </c>
      <c r="F195" s="392">
        <v>0</v>
      </c>
      <c r="G195" s="597">
        <v>0</v>
      </c>
      <c r="H195" s="391">
        <v>0</v>
      </c>
      <c r="I195" s="393">
        <v>0</v>
      </c>
      <c r="J195" s="600">
        <v>0</v>
      </c>
      <c r="K195" s="394">
        <v>0</v>
      </c>
      <c r="L195" s="393">
        <v>0</v>
      </c>
      <c r="M195" s="600">
        <v>0</v>
      </c>
      <c r="N195" s="394">
        <v>0</v>
      </c>
      <c r="O195" s="393">
        <v>0</v>
      </c>
      <c r="P195" s="600">
        <v>0</v>
      </c>
      <c r="Q195" s="394">
        <v>0</v>
      </c>
    </row>
    <row r="196" spans="1:17">
      <c r="A196" s="388" t="s">
        <v>818</v>
      </c>
      <c r="B196" s="389" t="s">
        <v>819</v>
      </c>
      <c r="C196" s="390">
        <f t="shared" si="16"/>
        <v>0</v>
      </c>
      <c r="D196" s="390">
        <v>0</v>
      </c>
      <c r="E196" s="391">
        <f t="shared" si="17"/>
        <v>0</v>
      </c>
      <c r="F196" s="392">
        <v>0</v>
      </c>
      <c r="G196" s="597">
        <v>0</v>
      </c>
      <c r="H196" s="391">
        <v>0</v>
      </c>
      <c r="I196" s="393">
        <v>0</v>
      </c>
      <c r="J196" s="600">
        <v>0</v>
      </c>
      <c r="K196" s="394">
        <v>0</v>
      </c>
      <c r="L196" s="393">
        <v>0</v>
      </c>
      <c r="M196" s="600">
        <v>0</v>
      </c>
      <c r="N196" s="394">
        <v>0</v>
      </c>
      <c r="O196" s="393">
        <v>0</v>
      </c>
      <c r="P196" s="600">
        <v>0</v>
      </c>
      <c r="Q196" s="394">
        <v>0</v>
      </c>
    </row>
    <row r="197" spans="1:17" ht="25.5">
      <c r="A197" s="388" t="s">
        <v>820</v>
      </c>
      <c r="B197" s="389" t="s">
        <v>821</v>
      </c>
      <c r="C197" s="390">
        <f t="shared" si="16"/>
        <v>0</v>
      </c>
      <c r="D197" s="390">
        <v>0</v>
      </c>
      <c r="E197" s="391">
        <f t="shared" si="17"/>
        <v>0</v>
      </c>
      <c r="F197" s="392">
        <v>0</v>
      </c>
      <c r="G197" s="597">
        <v>0</v>
      </c>
      <c r="H197" s="391">
        <v>0</v>
      </c>
      <c r="I197" s="393">
        <v>0</v>
      </c>
      <c r="J197" s="600">
        <v>0</v>
      </c>
      <c r="K197" s="394">
        <v>0</v>
      </c>
      <c r="L197" s="393">
        <v>0</v>
      </c>
      <c r="M197" s="600">
        <v>0</v>
      </c>
      <c r="N197" s="394">
        <v>0</v>
      </c>
      <c r="O197" s="393">
        <v>0</v>
      </c>
      <c r="P197" s="600">
        <v>0</v>
      </c>
      <c r="Q197" s="394">
        <v>0</v>
      </c>
    </row>
    <row r="198" spans="1:17">
      <c r="A198" s="388" t="s">
        <v>822</v>
      </c>
      <c r="B198" s="389" t="s">
        <v>823</v>
      </c>
      <c r="C198" s="390">
        <f t="shared" si="16"/>
        <v>0</v>
      </c>
      <c r="D198" s="390">
        <v>0</v>
      </c>
      <c r="E198" s="391">
        <f t="shared" si="17"/>
        <v>0</v>
      </c>
      <c r="F198" s="392">
        <v>0</v>
      </c>
      <c r="G198" s="597">
        <v>0</v>
      </c>
      <c r="H198" s="391">
        <v>0</v>
      </c>
      <c r="I198" s="393">
        <v>0</v>
      </c>
      <c r="J198" s="600">
        <v>0</v>
      </c>
      <c r="K198" s="394">
        <v>0</v>
      </c>
      <c r="L198" s="393">
        <v>0</v>
      </c>
      <c r="M198" s="600">
        <v>0</v>
      </c>
      <c r="N198" s="394">
        <v>0</v>
      </c>
      <c r="O198" s="393">
        <v>0</v>
      </c>
      <c r="P198" s="600">
        <v>0</v>
      </c>
      <c r="Q198" s="394">
        <v>0</v>
      </c>
    </row>
    <row r="199" spans="1:17">
      <c r="A199" s="388" t="s">
        <v>824</v>
      </c>
      <c r="B199" s="389" t="s">
        <v>825</v>
      </c>
      <c r="C199" s="390">
        <f t="shared" si="16"/>
        <v>0</v>
      </c>
      <c r="D199" s="390">
        <v>0</v>
      </c>
      <c r="E199" s="391">
        <f t="shared" si="17"/>
        <v>0</v>
      </c>
      <c r="F199" s="392">
        <v>0</v>
      </c>
      <c r="G199" s="597">
        <v>0</v>
      </c>
      <c r="H199" s="391">
        <v>0</v>
      </c>
      <c r="I199" s="393">
        <v>0</v>
      </c>
      <c r="J199" s="600">
        <v>0</v>
      </c>
      <c r="K199" s="394">
        <v>0</v>
      </c>
      <c r="L199" s="393">
        <v>0</v>
      </c>
      <c r="M199" s="600">
        <v>0</v>
      </c>
      <c r="N199" s="394">
        <v>0</v>
      </c>
      <c r="O199" s="393">
        <v>0</v>
      </c>
      <c r="P199" s="600">
        <v>0</v>
      </c>
      <c r="Q199" s="394">
        <v>0</v>
      </c>
    </row>
    <row r="200" spans="1:17" ht="25.5" hidden="1">
      <c r="A200" s="388" t="s">
        <v>826</v>
      </c>
      <c r="B200" s="389" t="s">
        <v>827</v>
      </c>
      <c r="C200" s="390">
        <f t="shared" si="16"/>
        <v>0</v>
      </c>
      <c r="D200" s="390">
        <v>0</v>
      </c>
      <c r="E200" s="391">
        <f t="shared" si="17"/>
        <v>0</v>
      </c>
      <c r="F200" s="392">
        <v>0</v>
      </c>
      <c r="G200" s="597">
        <v>0</v>
      </c>
      <c r="H200" s="391">
        <v>0</v>
      </c>
      <c r="I200" s="393">
        <v>0</v>
      </c>
      <c r="J200" s="600">
        <v>0</v>
      </c>
      <c r="K200" s="394">
        <v>0</v>
      </c>
      <c r="L200" s="393">
        <v>0</v>
      </c>
      <c r="M200" s="600">
        <v>0</v>
      </c>
      <c r="N200" s="394">
        <v>0</v>
      </c>
      <c r="O200" s="393">
        <v>0</v>
      </c>
      <c r="P200" s="600">
        <v>0</v>
      </c>
      <c r="Q200" s="394">
        <v>0</v>
      </c>
    </row>
    <row r="201" spans="1:17" ht="25.5" hidden="1">
      <c r="A201" s="388" t="s">
        <v>828</v>
      </c>
      <c r="B201" s="389" t="s">
        <v>829</v>
      </c>
      <c r="C201" s="390">
        <f t="shared" si="16"/>
        <v>0</v>
      </c>
      <c r="D201" s="390">
        <v>0</v>
      </c>
      <c r="E201" s="391">
        <f t="shared" si="17"/>
        <v>0</v>
      </c>
      <c r="F201" s="392">
        <v>0</v>
      </c>
      <c r="G201" s="597">
        <v>0</v>
      </c>
      <c r="H201" s="391">
        <v>0</v>
      </c>
      <c r="I201" s="393">
        <v>0</v>
      </c>
      <c r="J201" s="600">
        <v>0</v>
      </c>
      <c r="K201" s="394">
        <v>0</v>
      </c>
      <c r="L201" s="393">
        <v>0</v>
      </c>
      <c r="M201" s="600">
        <v>0</v>
      </c>
      <c r="N201" s="394">
        <v>0</v>
      </c>
      <c r="O201" s="393">
        <v>0</v>
      </c>
      <c r="P201" s="600">
        <v>0</v>
      </c>
      <c r="Q201" s="394">
        <v>0</v>
      </c>
    </row>
    <row r="202" spans="1:17" hidden="1">
      <c r="A202" s="388" t="s">
        <v>830</v>
      </c>
      <c r="B202" s="389" t="s">
        <v>831</v>
      </c>
      <c r="C202" s="390">
        <f t="shared" si="16"/>
        <v>0</v>
      </c>
      <c r="D202" s="390">
        <v>0</v>
      </c>
      <c r="E202" s="391">
        <f t="shared" si="17"/>
        <v>0</v>
      </c>
      <c r="F202" s="392">
        <v>0</v>
      </c>
      <c r="G202" s="597">
        <v>0</v>
      </c>
      <c r="H202" s="391">
        <v>0</v>
      </c>
      <c r="I202" s="393">
        <v>0</v>
      </c>
      <c r="J202" s="600">
        <v>0</v>
      </c>
      <c r="K202" s="394">
        <v>0</v>
      </c>
      <c r="L202" s="393">
        <v>0</v>
      </c>
      <c r="M202" s="600">
        <v>0</v>
      </c>
      <c r="N202" s="394">
        <v>0</v>
      </c>
      <c r="O202" s="393">
        <v>0</v>
      </c>
      <c r="P202" s="600">
        <v>0</v>
      </c>
      <c r="Q202" s="394">
        <v>0</v>
      </c>
    </row>
    <row r="203" spans="1:17" hidden="1">
      <c r="A203" s="388" t="s">
        <v>832</v>
      </c>
      <c r="B203" s="389" t="s">
        <v>833</v>
      </c>
      <c r="C203" s="390">
        <f t="shared" si="16"/>
        <v>0</v>
      </c>
      <c r="D203" s="390">
        <v>0</v>
      </c>
      <c r="E203" s="391">
        <f t="shared" si="17"/>
        <v>0</v>
      </c>
      <c r="F203" s="392">
        <v>0</v>
      </c>
      <c r="G203" s="597">
        <v>0</v>
      </c>
      <c r="H203" s="391">
        <v>0</v>
      </c>
      <c r="I203" s="393">
        <v>0</v>
      </c>
      <c r="J203" s="600">
        <v>0</v>
      </c>
      <c r="K203" s="394">
        <v>0</v>
      </c>
      <c r="L203" s="393">
        <v>0</v>
      </c>
      <c r="M203" s="600">
        <v>0</v>
      </c>
      <c r="N203" s="394">
        <v>0</v>
      </c>
      <c r="O203" s="393">
        <v>0</v>
      </c>
      <c r="P203" s="600">
        <v>0</v>
      </c>
      <c r="Q203" s="394">
        <v>0</v>
      </c>
    </row>
    <row r="204" spans="1:17" hidden="1">
      <c r="A204" s="388" t="s">
        <v>834</v>
      </c>
      <c r="B204" s="389" t="s">
        <v>835</v>
      </c>
      <c r="C204" s="390">
        <f t="shared" si="16"/>
        <v>0</v>
      </c>
      <c r="D204" s="390">
        <v>0</v>
      </c>
      <c r="E204" s="391">
        <f t="shared" si="17"/>
        <v>0</v>
      </c>
      <c r="F204" s="392">
        <v>0</v>
      </c>
      <c r="G204" s="597">
        <v>0</v>
      </c>
      <c r="H204" s="391">
        <v>0</v>
      </c>
      <c r="I204" s="393">
        <v>0</v>
      </c>
      <c r="J204" s="600">
        <v>0</v>
      </c>
      <c r="K204" s="394">
        <v>0</v>
      </c>
      <c r="L204" s="393">
        <v>0</v>
      </c>
      <c r="M204" s="600">
        <v>0</v>
      </c>
      <c r="N204" s="394">
        <v>0</v>
      </c>
      <c r="O204" s="393">
        <v>0</v>
      </c>
      <c r="P204" s="600">
        <v>0</v>
      </c>
      <c r="Q204" s="394">
        <v>0</v>
      </c>
    </row>
    <row r="205" spans="1:17" hidden="1">
      <c r="A205" s="388" t="s">
        <v>836</v>
      </c>
      <c r="B205" s="389" t="s">
        <v>837</v>
      </c>
      <c r="C205" s="390">
        <f t="shared" si="16"/>
        <v>0</v>
      </c>
      <c r="D205" s="390">
        <v>0</v>
      </c>
      <c r="E205" s="391">
        <f t="shared" si="17"/>
        <v>0</v>
      </c>
      <c r="F205" s="392">
        <v>0</v>
      </c>
      <c r="G205" s="597">
        <v>0</v>
      </c>
      <c r="H205" s="391">
        <v>0</v>
      </c>
      <c r="I205" s="393">
        <v>0</v>
      </c>
      <c r="J205" s="600">
        <v>0</v>
      </c>
      <c r="K205" s="394">
        <v>0</v>
      </c>
      <c r="L205" s="393">
        <v>0</v>
      </c>
      <c r="M205" s="600">
        <v>0</v>
      </c>
      <c r="N205" s="394">
        <v>0</v>
      </c>
      <c r="O205" s="393">
        <v>0</v>
      </c>
      <c r="P205" s="600">
        <v>0</v>
      </c>
      <c r="Q205" s="394">
        <v>0</v>
      </c>
    </row>
    <row r="206" spans="1:17" hidden="1">
      <c r="A206" s="388" t="s">
        <v>838</v>
      </c>
      <c r="B206" s="389" t="s">
        <v>839</v>
      </c>
      <c r="C206" s="390">
        <f t="shared" si="16"/>
        <v>0</v>
      </c>
      <c r="D206" s="390">
        <v>0</v>
      </c>
      <c r="E206" s="391">
        <f t="shared" si="17"/>
        <v>0</v>
      </c>
      <c r="F206" s="392">
        <v>0</v>
      </c>
      <c r="G206" s="597">
        <v>0</v>
      </c>
      <c r="H206" s="391">
        <v>0</v>
      </c>
      <c r="I206" s="393">
        <v>0</v>
      </c>
      <c r="J206" s="600">
        <v>0</v>
      </c>
      <c r="K206" s="394">
        <v>0</v>
      </c>
      <c r="L206" s="393">
        <v>0</v>
      </c>
      <c r="M206" s="600">
        <v>0</v>
      </c>
      <c r="N206" s="394">
        <v>0</v>
      </c>
      <c r="O206" s="393">
        <v>0</v>
      </c>
      <c r="P206" s="600">
        <v>0</v>
      </c>
      <c r="Q206" s="394">
        <v>0</v>
      </c>
    </row>
    <row r="207" spans="1:17" hidden="1">
      <c r="A207" s="388" t="s">
        <v>840</v>
      </c>
      <c r="B207" s="389" t="s">
        <v>841</v>
      </c>
      <c r="C207" s="390">
        <f t="shared" si="16"/>
        <v>0</v>
      </c>
      <c r="D207" s="390">
        <v>0</v>
      </c>
      <c r="E207" s="391">
        <f t="shared" si="17"/>
        <v>0</v>
      </c>
      <c r="F207" s="392">
        <v>0</v>
      </c>
      <c r="G207" s="597">
        <v>0</v>
      </c>
      <c r="H207" s="391">
        <v>0</v>
      </c>
      <c r="I207" s="393">
        <v>0</v>
      </c>
      <c r="J207" s="600">
        <v>0</v>
      </c>
      <c r="K207" s="394">
        <v>0</v>
      </c>
      <c r="L207" s="393">
        <v>0</v>
      </c>
      <c r="M207" s="600">
        <v>0</v>
      </c>
      <c r="N207" s="394">
        <v>0</v>
      </c>
      <c r="O207" s="393">
        <v>0</v>
      </c>
      <c r="P207" s="600">
        <v>0</v>
      </c>
      <c r="Q207" s="394">
        <v>0</v>
      </c>
    </row>
    <row r="208" spans="1:17" hidden="1">
      <c r="A208" s="388" t="s">
        <v>842</v>
      </c>
      <c r="B208" s="389" t="s">
        <v>843</v>
      </c>
      <c r="C208" s="390">
        <f t="shared" si="16"/>
        <v>0</v>
      </c>
      <c r="D208" s="390">
        <v>0</v>
      </c>
      <c r="E208" s="391">
        <f t="shared" si="17"/>
        <v>0</v>
      </c>
      <c r="F208" s="392">
        <v>0</v>
      </c>
      <c r="G208" s="597">
        <v>0</v>
      </c>
      <c r="H208" s="391">
        <v>0</v>
      </c>
      <c r="I208" s="393">
        <v>0</v>
      </c>
      <c r="J208" s="600">
        <v>0</v>
      </c>
      <c r="K208" s="394">
        <v>0</v>
      </c>
      <c r="L208" s="393">
        <v>0</v>
      </c>
      <c r="M208" s="600">
        <v>0</v>
      </c>
      <c r="N208" s="394">
        <v>0</v>
      </c>
      <c r="O208" s="393">
        <v>0</v>
      </c>
      <c r="P208" s="600">
        <v>0</v>
      </c>
      <c r="Q208" s="394">
        <v>0</v>
      </c>
    </row>
    <row r="209" spans="1:17" ht="25.5" hidden="1">
      <c r="A209" s="388" t="s">
        <v>844</v>
      </c>
      <c r="B209" s="389" t="s">
        <v>845</v>
      </c>
      <c r="C209" s="390">
        <f t="shared" si="16"/>
        <v>0</v>
      </c>
      <c r="D209" s="390">
        <v>0</v>
      </c>
      <c r="E209" s="391">
        <f t="shared" si="17"/>
        <v>0</v>
      </c>
      <c r="F209" s="392">
        <v>0</v>
      </c>
      <c r="G209" s="597">
        <v>0</v>
      </c>
      <c r="H209" s="391">
        <v>0</v>
      </c>
      <c r="I209" s="393">
        <v>0</v>
      </c>
      <c r="J209" s="600">
        <v>0</v>
      </c>
      <c r="K209" s="394">
        <v>0</v>
      </c>
      <c r="L209" s="393">
        <v>0</v>
      </c>
      <c r="M209" s="600">
        <v>0</v>
      </c>
      <c r="N209" s="394">
        <v>0</v>
      </c>
      <c r="O209" s="393">
        <v>0</v>
      </c>
      <c r="P209" s="600">
        <v>0</v>
      </c>
      <c r="Q209" s="394">
        <v>0</v>
      </c>
    </row>
    <row r="210" spans="1:17" hidden="1">
      <c r="A210" s="388" t="s">
        <v>846</v>
      </c>
      <c r="B210" s="389" t="s">
        <v>847</v>
      </c>
      <c r="C210" s="390">
        <f t="shared" si="16"/>
        <v>0</v>
      </c>
      <c r="D210" s="390">
        <v>0</v>
      </c>
      <c r="E210" s="391">
        <f t="shared" si="17"/>
        <v>0</v>
      </c>
      <c r="F210" s="392">
        <v>0</v>
      </c>
      <c r="G210" s="597">
        <v>0</v>
      </c>
      <c r="H210" s="391">
        <v>0</v>
      </c>
      <c r="I210" s="393">
        <v>0</v>
      </c>
      <c r="J210" s="600">
        <v>0</v>
      </c>
      <c r="K210" s="394">
        <v>0</v>
      </c>
      <c r="L210" s="393">
        <v>0</v>
      </c>
      <c r="M210" s="600">
        <v>0</v>
      </c>
      <c r="N210" s="394">
        <v>0</v>
      </c>
      <c r="O210" s="393">
        <v>0</v>
      </c>
      <c r="P210" s="600">
        <v>0</v>
      </c>
      <c r="Q210" s="394">
        <v>0</v>
      </c>
    </row>
    <row r="211" spans="1:17" hidden="1">
      <c r="A211" s="388" t="s">
        <v>848</v>
      </c>
      <c r="B211" s="389" t="s">
        <v>849</v>
      </c>
      <c r="C211" s="390">
        <f t="shared" si="16"/>
        <v>0</v>
      </c>
      <c r="D211" s="390">
        <v>0</v>
      </c>
      <c r="E211" s="391">
        <f t="shared" si="17"/>
        <v>0</v>
      </c>
      <c r="F211" s="392">
        <v>0</v>
      </c>
      <c r="G211" s="597">
        <v>0</v>
      </c>
      <c r="H211" s="391">
        <v>0</v>
      </c>
      <c r="I211" s="393">
        <v>0</v>
      </c>
      <c r="J211" s="600">
        <v>0</v>
      </c>
      <c r="K211" s="394">
        <v>0</v>
      </c>
      <c r="L211" s="393">
        <v>0</v>
      </c>
      <c r="M211" s="600">
        <v>0</v>
      </c>
      <c r="N211" s="394">
        <v>0</v>
      </c>
      <c r="O211" s="393">
        <v>0</v>
      </c>
      <c r="P211" s="600">
        <v>0</v>
      </c>
      <c r="Q211" s="394">
        <v>0</v>
      </c>
    </row>
    <row r="212" spans="1:17">
      <c r="A212" s="395" t="s">
        <v>850</v>
      </c>
      <c r="B212" s="396" t="s">
        <v>851</v>
      </c>
      <c r="C212" s="157">
        <f t="shared" si="16"/>
        <v>86439</v>
      </c>
      <c r="D212" s="157">
        <v>0</v>
      </c>
      <c r="E212" s="185">
        <f t="shared" si="17"/>
        <v>4292522</v>
      </c>
      <c r="F212" s="399">
        <v>86439</v>
      </c>
      <c r="G212" s="598">
        <v>0</v>
      </c>
      <c r="H212" s="398">
        <v>3090458</v>
      </c>
      <c r="I212" s="400">
        <v>0</v>
      </c>
      <c r="J212" s="601">
        <v>0</v>
      </c>
      <c r="K212" s="401">
        <v>14400</v>
      </c>
      <c r="L212" s="400">
        <v>0</v>
      </c>
      <c r="M212" s="601">
        <v>0</v>
      </c>
      <c r="N212" s="401">
        <v>1172924</v>
      </c>
      <c r="O212" s="400">
        <v>0</v>
      </c>
      <c r="P212" s="601">
        <v>0</v>
      </c>
      <c r="Q212" s="401">
        <v>14740</v>
      </c>
    </row>
    <row r="213" spans="1:17">
      <c r="A213" s="388" t="s">
        <v>852</v>
      </c>
      <c r="B213" s="389" t="s">
        <v>853</v>
      </c>
      <c r="C213" s="390">
        <f t="shared" si="16"/>
        <v>0</v>
      </c>
      <c r="D213" s="390">
        <v>0</v>
      </c>
      <c r="E213" s="391">
        <f t="shared" si="17"/>
        <v>0</v>
      </c>
      <c r="F213" s="392">
        <v>0</v>
      </c>
      <c r="G213" s="597">
        <v>0</v>
      </c>
      <c r="H213" s="391">
        <v>0</v>
      </c>
      <c r="I213" s="393">
        <v>0</v>
      </c>
      <c r="J213" s="600">
        <v>0</v>
      </c>
      <c r="K213" s="394">
        <v>0</v>
      </c>
      <c r="L213" s="393">
        <v>0</v>
      </c>
      <c r="M213" s="600">
        <v>0</v>
      </c>
      <c r="N213" s="394">
        <v>0</v>
      </c>
      <c r="O213" s="393">
        <v>0</v>
      </c>
      <c r="P213" s="600">
        <v>0</v>
      </c>
      <c r="Q213" s="394">
        <v>0</v>
      </c>
    </row>
    <row r="214" spans="1:17" ht="25.5">
      <c r="A214" s="388" t="s">
        <v>854</v>
      </c>
      <c r="B214" s="389" t="s">
        <v>855</v>
      </c>
      <c r="C214" s="390">
        <f t="shared" si="16"/>
        <v>0</v>
      </c>
      <c r="D214" s="390">
        <v>0</v>
      </c>
      <c r="E214" s="391">
        <f t="shared" si="17"/>
        <v>0</v>
      </c>
      <c r="F214" s="392">
        <v>0</v>
      </c>
      <c r="G214" s="597">
        <v>0</v>
      </c>
      <c r="H214" s="391">
        <v>0</v>
      </c>
      <c r="I214" s="393">
        <v>0</v>
      </c>
      <c r="J214" s="600">
        <v>0</v>
      </c>
      <c r="K214" s="394">
        <v>0</v>
      </c>
      <c r="L214" s="393">
        <v>0</v>
      </c>
      <c r="M214" s="600">
        <v>0</v>
      </c>
      <c r="N214" s="394">
        <v>0</v>
      </c>
      <c r="O214" s="393">
        <v>0</v>
      </c>
      <c r="P214" s="600">
        <v>0</v>
      </c>
      <c r="Q214" s="394">
        <v>0</v>
      </c>
    </row>
    <row r="215" spans="1:17">
      <c r="A215" s="388" t="s">
        <v>856</v>
      </c>
      <c r="B215" s="389" t="s">
        <v>857</v>
      </c>
      <c r="C215" s="390">
        <f t="shared" si="16"/>
        <v>0</v>
      </c>
      <c r="D215" s="390">
        <v>0</v>
      </c>
      <c r="E215" s="391">
        <f t="shared" si="17"/>
        <v>0</v>
      </c>
      <c r="F215" s="392">
        <v>0</v>
      </c>
      <c r="G215" s="597">
        <v>0</v>
      </c>
      <c r="H215" s="391">
        <v>0</v>
      </c>
      <c r="I215" s="393">
        <v>0</v>
      </c>
      <c r="J215" s="600">
        <v>0</v>
      </c>
      <c r="K215" s="394">
        <v>0</v>
      </c>
      <c r="L215" s="393">
        <v>0</v>
      </c>
      <c r="M215" s="600">
        <v>0</v>
      </c>
      <c r="N215" s="394">
        <v>0</v>
      </c>
      <c r="O215" s="393">
        <v>0</v>
      </c>
      <c r="P215" s="600">
        <v>0</v>
      </c>
      <c r="Q215" s="394">
        <v>0</v>
      </c>
    </row>
    <row r="216" spans="1:17">
      <c r="A216" s="388" t="s">
        <v>858</v>
      </c>
      <c r="B216" s="389" t="s">
        <v>859</v>
      </c>
      <c r="C216" s="390">
        <f t="shared" si="16"/>
        <v>0</v>
      </c>
      <c r="D216" s="390">
        <v>0</v>
      </c>
      <c r="E216" s="391">
        <f t="shared" si="17"/>
        <v>0</v>
      </c>
      <c r="F216" s="392">
        <v>0</v>
      </c>
      <c r="G216" s="597">
        <v>0</v>
      </c>
      <c r="H216" s="391">
        <v>0</v>
      </c>
      <c r="I216" s="393">
        <v>0</v>
      </c>
      <c r="J216" s="600">
        <v>0</v>
      </c>
      <c r="K216" s="394">
        <v>0</v>
      </c>
      <c r="L216" s="393">
        <v>0</v>
      </c>
      <c r="M216" s="600">
        <v>0</v>
      </c>
      <c r="N216" s="394">
        <v>0</v>
      </c>
      <c r="O216" s="393">
        <v>0</v>
      </c>
      <c r="P216" s="600">
        <v>0</v>
      </c>
      <c r="Q216" s="394">
        <v>0</v>
      </c>
    </row>
    <row r="217" spans="1:17">
      <c r="A217" s="388" t="s">
        <v>860</v>
      </c>
      <c r="B217" s="389" t="s">
        <v>861</v>
      </c>
      <c r="C217" s="390">
        <f t="shared" si="16"/>
        <v>0</v>
      </c>
      <c r="D217" s="390">
        <v>0</v>
      </c>
      <c r="E217" s="391">
        <f t="shared" si="17"/>
        <v>0</v>
      </c>
      <c r="F217" s="392">
        <v>0</v>
      </c>
      <c r="G217" s="597">
        <v>0</v>
      </c>
      <c r="H217" s="391">
        <v>0</v>
      </c>
      <c r="I217" s="393">
        <v>0</v>
      </c>
      <c r="J217" s="600">
        <v>0</v>
      </c>
      <c r="K217" s="394">
        <v>0</v>
      </c>
      <c r="L217" s="393">
        <v>0</v>
      </c>
      <c r="M217" s="600">
        <v>0</v>
      </c>
      <c r="N217" s="394">
        <v>0</v>
      </c>
      <c r="O217" s="393">
        <v>0</v>
      </c>
      <c r="P217" s="600">
        <v>0</v>
      </c>
      <c r="Q217" s="394">
        <v>0</v>
      </c>
    </row>
    <row r="218" spans="1:17" ht="25.5" hidden="1">
      <c r="A218" s="388" t="s">
        <v>862</v>
      </c>
      <c r="B218" s="389" t="s">
        <v>863</v>
      </c>
      <c r="C218" s="390">
        <f t="shared" si="16"/>
        <v>0</v>
      </c>
      <c r="D218" s="390">
        <v>0</v>
      </c>
      <c r="E218" s="391">
        <f t="shared" si="17"/>
        <v>0</v>
      </c>
      <c r="F218" s="392">
        <v>0</v>
      </c>
      <c r="G218" s="597">
        <v>0</v>
      </c>
      <c r="H218" s="391">
        <v>0</v>
      </c>
      <c r="I218" s="393">
        <v>0</v>
      </c>
      <c r="J218" s="600">
        <v>0</v>
      </c>
      <c r="K218" s="394">
        <v>0</v>
      </c>
      <c r="L218" s="393">
        <v>0</v>
      </c>
      <c r="M218" s="600">
        <v>0</v>
      </c>
      <c r="N218" s="394">
        <v>0</v>
      </c>
      <c r="O218" s="393">
        <v>0</v>
      </c>
      <c r="P218" s="600">
        <v>0</v>
      </c>
      <c r="Q218" s="394">
        <v>0</v>
      </c>
    </row>
    <row r="219" spans="1:17" hidden="1">
      <c r="A219" s="388" t="s">
        <v>864</v>
      </c>
      <c r="B219" s="389" t="s">
        <v>865</v>
      </c>
      <c r="C219" s="390">
        <f t="shared" si="16"/>
        <v>0</v>
      </c>
      <c r="D219" s="390">
        <v>0</v>
      </c>
      <c r="E219" s="391">
        <f t="shared" si="17"/>
        <v>0</v>
      </c>
      <c r="F219" s="392">
        <v>0</v>
      </c>
      <c r="G219" s="597">
        <v>0</v>
      </c>
      <c r="H219" s="391">
        <v>0</v>
      </c>
      <c r="I219" s="393">
        <v>0</v>
      </c>
      <c r="J219" s="600">
        <v>0</v>
      </c>
      <c r="K219" s="394">
        <v>0</v>
      </c>
      <c r="L219" s="393">
        <v>0</v>
      </c>
      <c r="M219" s="600">
        <v>0</v>
      </c>
      <c r="N219" s="394">
        <v>0</v>
      </c>
      <c r="O219" s="393">
        <v>0</v>
      </c>
      <c r="P219" s="600">
        <v>0</v>
      </c>
      <c r="Q219" s="394">
        <v>0</v>
      </c>
    </row>
    <row r="220" spans="1:17">
      <c r="A220" s="388" t="s">
        <v>866</v>
      </c>
      <c r="B220" s="389" t="s">
        <v>867</v>
      </c>
      <c r="C220" s="390">
        <f t="shared" si="16"/>
        <v>0</v>
      </c>
      <c r="D220" s="390">
        <v>0</v>
      </c>
      <c r="E220" s="391">
        <f t="shared" si="17"/>
        <v>0</v>
      </c>
      <c r="F220" s="392">
        <v>0</v>
      </c>
      <c r="G220" s="597">
        <v>0</v>
      </c>
      <c r="H220" s="391">
        <v>0</v>
      </c>
      <c r="I220" s="393">
        <v>0</v>
      </c>
      <c r="J220" s="600">
        <v>0</v>
      </c>
      <c r="K220" s="394">
        <v>0</v>
      </c>
      <c r="L220" s="393">
        <v>0</v>
      </c>
      <c r="M220" s="600">
        <v>0</v>
      </c>
      <c r="N220" s="394">
        <v>0</v>
      </c>
      <c r="O220" s="393">
        <v>0</v>
      </c>
      <c r="P220" s="600">
        <v>0</v>
      </c>
      <c r="Q220" s="394">
        <v>0</v>
      </c>
    </row>
    <row r="221" spans="1:17">
      <c r="A221" s="388" t="s">
        <v>868</v>
      </c>
      <c r="B221" s="389" t="s">
        <v>869</v>
      </c>
      <c r="C221" s="390">
        <f t="shared" si="16"/>
        <v>0</v>
      </c>
      <c r="D221" s="390">
        <v>0</v>
      </c>
      <c r="E221" s="391">
        <f t="shared" si="17"/>
        <v>0</v>
      </c>
      <c r="F221" s="392">
        <v>0</v>
      </c>
      <c r="G221" s="597">
        <v>0</v>
      </c>
      <c r="H221" s="391">
        <v>0</v>
      </c>
      <c r="I221" s="393">
        <v>0</v>
      </c>
      <c r="J221" s="600">
        <v>0</v>
      </c>
      <c r="K221" s="394">
        <v>0</v>
      </c>
      <c r="L221" s="393">
        <v>0</v>
      </c>
      <c r="M221" s="600">
        <v>0</v>
      </c>
      <c r="N221" s="394">
        <v>0</v>
      </c>
      <c r="O221" s="393">
        <v>0</v>
      </c>
      <c r="P221" s="600">
        <v>0</v>
      </c>
      <c r="Q221" s="394">
        <v>0</v>
      </c>
    </row>
    <row r="222" spans="1:17">
      <c r="A222" s="388" t="s">
        <v>870</v>
      </c>
      <c r="B222" s="389" t="s">
        <v>871</v>
      </c>
      <c r="C222" s="390">
        <f t="shared" si="16"/>
        <v>0</v>
      </c>
      <c r="D222" s="390">
        <v>0</v>
      </c>
      <c r="E222" s="391">
        <f t="shared" si="17"/>
        <v>0</v>
      </c>
      <c r="F222" s="392">
        <v>0</v>
      </c>
      <c r="G222" s="597">
        <v>0</v>
      </c>
      <c r="H222" s="391">
        <v>0</v>
      </c>
      <c r="I222" s="393">
        <v>0</v>
      </c>
      <c r="J222" s="600">
        <v>0</v>
      </c>
      <c r="K222" s="394">
        <v>0</v>
      </c>
      <c r="L222" s="393">
        <v>0</v>
      </c>
      <c r="M222" s="600">
        <v>0</v>
      </c>
      <c r="N222" s="394">
        <v>0</v>
      </c>
      <c r="O222" s="393">
        <v>0</v>
      </c>
      <c r="P222" s="600">
        <v>0</v>
      </c>
      <c r="Q222" s="394">
        <v>0</v>
      </c>
    </row>
    <row r="223" spans="1:17" ht="25.5" hidden="1">
      <c r="A223" s="388" t="s">
        <v>872</v>
      </c>
      <c r="B223" s="389" t="s">
        <v>873</v>
      </c>
      <c r="C223" s="390">
        <f t="shared" si="16"/>
        <v>0</v>
      </c>
      <c r="D223" s="390">
        <v>0</v>
      </c>
      <c r="E223" s="391">
        <f t="shared" si="17"/>
        <v>0</v>
      </c>
      <c r="F223" s="392">
        <v>0</v>
      </c>
      <c r="G223" s="597">
        <v>0</v>
      </c>
      <c r="H223" s="391">
        <v>0</v>
      </c>
      <c r="I223" s="393">
        <v>0</v>
      </c>
      <c r="J223" s="600">
        <v>0</v>
      </c>
      <c r="K223" s="394">
        <v>0</v>
      </c>
      <c r="L223" s="393">
        <v>0</v>
      </c>
      <c r="M223" s="600">
        <v>0</v>
      </c>
      <c r="N223" s="394">
        <v>0</v>
      </c>
      <c r="O223" s="393">
        <v>0</v>
      </c>
      <c r="P223" s="600">
        <v>0</v>
      </c>
      <c r="Q223" s="394">
        <v>0</v>
      </c>
    </row>
    <row r="224" spans="1:17" hidden="1">
      <c r="A224" s="388" t="s">
        <v>874</v>
      </c>
      <c r="B224" s="389" t="s">
        <v>875</v>
      </c>
      <c r="C224" s="390">
        <f t="shared" si="16"/>
        <v>0</v>
      </c>
      <c r="D224" s="390">
        <v>0</v>
      </c>
      <c r="E224" s="391">
        <f t="shared" si="17"/>
        <v>0</v>
      </c>
      <c r="F224" s="392">
        <v>0</v>
      </c>
      <c r="G224" s="597">
        <v>0</v>
      </c>
      <c r="H224" s="391">
        <v>0</v>
      </c>
      <c r="I224" s="393">
        <v>0</v>
      </c>
      <c r="J224" s="600">
        <v>0</v>
      </c>
      <c r="K224" s="394">
        <v>0</v>
      </c>
      <c r="L224" s="393">
        <v>0</v>
      </c>
      <c r="M224" s="600">
        <v>0</v>
      </c>
      <c r="N224" s="394">
        <v>0</v>
      </c>
      <c r="O224" s="393">
        <v>0</v>
      </c>
      <c r="P224" s="600">
        <v>0</v>
      </c>
      <c r="Q224" s="394">
        <v>0</v>
      </c>
    </row>
    <row r="225" spans="1:17">
      <c r="A225" s="388" t="s">
        <v>876</v>
      </c>
      <c r="B225" s="389" t="s">
        <v>877</v>
      </c>
      <c r="C225" s="390">
        <f t="shared" si="16"/>
        <v>6679997</v>
      </c>
      <c r="D225" s="390">
        <v>0</v>
      </c>
      <c r="E225" s="391">
        <f t="shared" si="17"/>
        <v>7815858</v>
      </c>
      <c r="F225" s="392">
        <v>6679997</v>
      </c>
      <c r="G225" s="597">
        <v>0</v>
      </c>
      <c r="H225" s="391">
        <v>7815858</v>
      </c>
      <c r="I225" s="393">
        <v>0</v>
      </c>
      <c r="J225" s="600">
        <v>0</v>
      </c>
      <c r="K225" s="394">
        <v>0</v>
      </c>
      <c r="L225" s="393">
        <v>0</v>
      </c>
      <c r="M225" s="600">
        <v>0</v>
      </c>
      <c r="N225" s="394">
        <v>0</v>
      </c>
      <c r="O225" s="393">
        <v>0</v>
      </c>
      <c r="P225" s="600">
        <v>0</v>
      </c>
      <c r="Q225" s="394">
        <v>0</v>
      </c>
    </row>
    <row r="226" spans="1:17" ht="25.5" hidden="1">
      <c r="A226" s="388" t="s">
        <v>878</v>
      </c>
      <c r="B226" s="389" t="s">
        <v>879</v>
      </c>
      <c r="C226" s="390">
        <f t="shared" si="16"/>
        <v>0</v>
      </c>
      <c r="D226" s="390">
        <v>0</v>
      </c>
      <c r="E226" s="391">
        <f t="shared" si="17"/>
        <v>0</v>
      </c>
      <c r="F226" s="392">
        <v>0</v>
      </c>
      <c r="G226" s="597">
        <v>0</v>
      </c>
      <c r="H226" s="391">
        <v>0</v>
      </c>
      <c r="I226" s="393">
        <v>0</v>
      </c>
      <c r="J226" s="600">
        <v>0</v>
      </c>
      <c r="K226" s="394">
        <v>0</v>
      </c>
      <c r="L226" s="393">
        <v>0</v>
      </c>
      <c r="M226" s="600">
        <v>0</v>
      </c>
      <c r="N226" s="394">
        <v>0</v>
      </c>
      <c r="O226" s="393">
        <v>0</v>
      </c>
      <c r="P226" s="600">
        <v>0</v>
      </c>
      <c r="Q226" s="394">
        <v>0</v>
      </c>
    </row>
    <row r="227" spans="1:17" hidden="1">
      <c r="A227" s="388" t="s">
        <v>880</v>
      </c>
      <c r="B227" s="389" t="s">
        <v>881</v>
      </c>
      <c r="C227" s="390">
        <f t="shared" si="16"/>
        <v>0</v>
      </c>
      <c r="D227" s="390">
        <v>0</v>
      </c>
      <c r="E227" s="391">
        <f t="shared" si="17"/>
        <v>0</v>
      </c>
      <c r="F227" s="392">
        <v>0</v>
      </c>
      <c r="G227" s="597">
        <v>0</v>
      </c>
      <c r="H227" s="391">
        <v>0</v>
      </c>
      <c r="I227" s="393">
        <v>0</v>
      </c>
      <c r="J227" s="600">
        <v>0</v>
      </c>
      <c r="K227" s="394">
        <v>0</v>
      </c>
      <c r="L227" s="393">
        <v>0</v>
      </c>
      <c r="M227" s="600">
        <v>0</v>
      </c>
      <c r="N227" s="394">
        <v>0</v>
      </c>
      <c r="O227" s="393">
        <v>0</v>
      </c>
      <c r="P227" s="600">
        <v>0</v>
      </c>
      <c r="Q227" s="394">
        <v>0</v>
      </c>
    </row>
    <row r="228" spans="1:17" hidden="1">
      <c r="A228" s="388" t="s">
        <v>882</v>
      </c>
      <c r="B228" s="389" t="s">
        <v>883</v>
      </c>
      <c r="C228" s="390">
        <f t="shared" si="16"/>
        <v>0</v>
      </c>
      <c r="D228" s="390">
        <v>0</v>
      </c>
      <c r="E228" s="391">
        <f t="shared" si="17"/>
        <v>0</v>
      </c>
      <c r="F228" s="392">
        <v>0</v>
      </c>
      <c r="G228" s="597">
        <v>0</v>
      </c>
      <c r="H228" s="391">
        <v>0</v>
      </c>
      <c r="I228" s="393">
        <v>0</v>
      </c>
      <c r="J228" s="600">
        <v>0</v>
      </c>
      <c r="K228" s="394">
        <v>0</v>
      </c>
      <c r="L228" s="393">
        <v>0</v>
      </c>
      <c r="M228" s="600">
        <v>0</v>
      </c>
      <c r="N228" s="394">
        <v>0</v>
      </c>
      <c r="O228" s="393">
        <v>0</v>
      </c>
      <c r="P228" s="600">
        <v>0</v>
      </c>
      <c r="Q228" s="394">
        <v>0</v>
      </c>
    </row>
    <row r="229" spans="1:17" hidden="1">
      <c r="A229" s="388" t="s">
        <v>884</v>
      </c>
      <c r="B229" s="389" t="s">
        <v>885</v>
      </c>
      <c r="C229" s="390">
        <f t="shared" si="16"/>
        <v>0</v>
      </c>
      <c r="D229" s="390">
        <v>0</v>
      </c>
      <c r="E229" s="391">
        <f t="shared" si="17"/>
        <v>0</v>
      </c>
      <c r="F229" s="392">
        <v>0</v>
      </c>
      <c r="G229" s="597">
        <v>0</v>
      </c>
      <c r="H229" s="391">
        <v>0</v>
      </c>
      <c r="I229" s="393">
        <v>0</v>
      </c>
      <c r="J229" s="600">
        <v>0</v>
      </c>
      <c r="K229" s="394">
        <v>0</v>
      </c>
      <c r="L229" s="393">
        <v>0</v>
      </c>
      <c r="M229" s="600">
        <v>0</v>
      </c>
      <c r="N229" s="394">
        <v>0</v>
      </c>
      <c r="O229" s="393">
        <v>0</v>
      </c>
      <c r="P229" s="600">
        <v>0</v>
      </c>
      <c r="Q229" s="394">
        <v>0</v>
      </c>
    </row>
    <row r="230" spans="1:17" ht="25.5">
      <c r="A230" s="388" t="s">
        <v>886</v>
      </c>
      <c r="B230" s="389" t="s">
        <v>1041</v>
      </c>
      <c r="C230" s="390">
        <f t="shared" si="16"/>
        <v>6679997</v>
      </c>
      <c r="D230" s="390">
        <v>0</v>
      </c>
      <c r="E230" s="391">
        <f t="shared" si="17"/>
        <v>7815858</v>
      </c>
      <c r="F230" s="392">
        <v>6679997</v>
      </c>
      <c r="G230" s="597">
        <v>0</v>
      </c>
      <c r="H230" s="391">
        <v>7815858</v>
      </c>
      <c r="I230" s="393">
        <v>0</v>
      </c>
      <c r="J230" s="600">
        <v>0</v>
      </c>
      <c r="K230" s="394">
        <v>0</v>
      </c>
      <c r="L230" s="393">
        <v>0</v>
      </c>
      <c r="M230" s="600">
        <v>0</v>
      </c>
      <c r="N230" s="394">
        <v>0</v>
      </c>
      <c r="O230" s="393">
        <v>0</v>
      </c>
      <c r="P230" s="600">
        <v>0</v>
      </c>
      <c r="Q230" s="394">
        <v>0</v>
      </c>
    </row>
    <row r="231" spans="1:17">
      <c r="A231" s="388" t="s">
        <v>887</v>
      </c>
      <c r="B231" s="389" t="s">
        <v>888</v>
      </c>
      <c r="C231" s="390">
        <f t="shared" si="16"/>
        <v>0</v>
      </c>
      <c r="D231" s="390">
        <v>0</v>
      </c>
      <c r="E231" s="391">
        <f t="shared" si="17"/>
        <v>0</v>
      </c>
      <c r="F231" s="392">
        <v>0</v>
      </c>
      <c r="G231" s="597">
        <v>0</v>
      </c>
      <c r="H231" s="391">
        <v>0</v>
      </c>
      <c r="I231" s="393">
        <v>0</v>
      </c>
      <c r="J231" s="600">
        <v>0</v>
      </c>
      <c r="K231" s="394">
        <v>0</v>
      </c>
      <c r="L231" s="393">
        <v>0</v>
      </c>
      <c r="M231" s="600">
        <v>0</v>
      </c>
      <c r="N231" s="394">
        <v>0</v>
      </c>
      <c r="O231" s="393">
        <v>0</v>
      </c>
      <c r="P231" s="600">
        <v>0</v>
      </c>
      <c r="Q231" s="394">
        <v>0</v>
      </c>
    </row>
    <row r="232" spans="1:17" ht="25.5">
      <c r="A232" s="388" t="s">
        <v>889</v>
      </c>
      <c r="B232" s="389" t="s">
        <v>890</v>
      </c>
      <c r="C232" s="390">
        <f t="shared" si="16"/>
        <v>0</v>
      </c>
      <c r="D232" s="390">
        <v>0</v>
      </c>
      <c r="E232" s="391">
        <f t="shared" si="17"/>
        <v>0</v>
      </c>
      <c r="F232" s="392">
        <v>0</v>
      </c>
      <c r="G232" s="597">
        <v>0</v>
      </c>
      <c r="H232" s="391">
        <v>0</v>
      </c>
      <c r="I232" s="393">
        <v>0</v>
      </c>
      <c r="J232" s="600">
        <v>0</v>
      </c>
      <c r="K232" s="394">
        <v>0</v>
      </c>
      <c r="L232" s="393">
        <v>0</v>
      </c>
      <c r="M232" s="600">
        <v>0</v>
      </c>
      <c r="N232" s="394">
        <v>0</v>
      </c>
      <c r="O232" s="393">
        <v>0</v>
      </c>
      <c r="P232" s="600">
        <v>0</v>
      </c>
      <c r="Q232" s="394">
        <v>0</v>
      </c>
    </row>
    <row r="233" spans="1:17" ht="25.5">
      <c r="A233" s="388" t="s">
        <v>891</v>
      </c>
      <c r="B233" s="389" t="s">
        <v>892</v>
      </c>
      <c r="C233" s="390">
        <f t="shared" si="16"/>
        <v>0</v>
      </c>
      <c r="D233" s="390">
        <v>0</v>
      </c>
      <c r="E233" s="391">
        <f t="shared" si="17"/>
        <v>0</v>
      </c>
      <c r="F233" s="392">
        <v>0</v>
      </c>
      <c r="G233" s="597">
        <v>0</v>
      </c>
      <c r="H233" s="391">
        <v>0</v>
      </c>
      <c r="I233" s="393">
        <v>0</v>
      </c>
      <c r="J233" s="600">
        <v>0</v>
      </c>
      <c r="K233" s="394">
        <v>0</v>
      </c>
      <c r="L233" s="393">
        <v>0</v>
      </c>
      <c r="M233" s="600">
        <v>0</v>
      </c>
      <c r="N233" s="394">
        <v>0</v>
      </c>
      <c r="O233" s="393">
        <v>0</v>
      </c>
      <c r="P233" s="600">
        <v>0</v>
      </c>
      <c r="Q233" s="394">
        <v>0</v>
      </c>
    </row>
    <row r="234" spans="1:17">
      <c r="A234" s="388" t="s">
        <v>893</v>
      </c>
      <c r="B234" s="389" t="s">
        <v>894</v>
      </c>
      <c r="C234" s="390">
        <f t="shared" si="16"/>
        <v>0</v>
      </c>
      <c r="D234" s="390">
        <v>0</v>
      </c>
      <c r="E234" s="391">
        <f t="shared" si="17"/>
        <v>0</v>
      </c>
      <c r="F234" s="392">
        <v>0</v>
      </c>
      <c r="G234" s="597">
        <v>0</v>
      </c>
      <c r="H234" s="391">
        <v>0</v>
      </c>
      <c r="I234" s="393">
        <v>0</v>
      </c>
      <c r="J234" s="600">
        <v>0</v>
      </c>
      <c r="K234" s="394">
        <v>0</v>
      </c>
      <c r="L234" s="393">
        <v>0</v>
      </c>
      <c r="M234" s="600">
        <v>0</v>
      </c>
      <c r="N234" s="394">
        <v>0</v>
      </c>
      <c r="O234" s="393">
        <v>0</v>
      </c>
      <c r="P234" s="600">
        <v>0</v>
      </c>
      <c r="Q234" s="394">
        <v>0</v>
      </c>
    </row>
    <row r="235" spans="1:17">
      <c r="A235" s="395" t="s">
        <v>895</v>
      </c>
      <c r="B235" s="396" t="s">
        <v>896</v>
      </c>
      <c r="C235" s="157">
        <f t="shared" si="16"/>
        <v>6679997</v>
      </c>
      <c r="D235" s="157">
        <v>0</v>
      </c>
      <c r="E235" s="185">
        <f t="shared" si="17"/>
        <v>7815585</v>
      </c>
      <c r="F235" s="399">
        <v>6679997</v>
      </c>
      <c r="G235" s="598">
        <v>0</v>
      </c>
      <c r="H235" s="398">
        <v>7815585</v>
      </c>
      <c r="I235" s="400">
        <v>0</v>
      </c>
      <c r="J235" s="601">
        <v>0</v>
      </c>
      <c r="K235" s="401">
        <v>0</v>
      </c>
      <c r="L235" s="400">
        <v>0</v>
      </c>
      <c r="M235" s="601">
        <v>0</v>
      </c>
      <c r="N235" s="401">
        <v>0</v>
      </c>
      <c r="O235" s="400">
        <v>0</v>
      </c>
      <c r="P235" s="601">
        <v>0</v>
      </c>
      <c r="Q235" s="401">
        <v>0</v>
      </c>
    </row>
    <row r="236" spans="1:17">
      <c r="A236" s="388" t="s">
        <v>897</v>
      </c>
      <c r="B236" s="389" t="s">
        <v>898</v>
      </c>
      <c r="C236" s="390">
        <f t="shared" si="16"/>
        <v>0</v>
      </c>
      <c r="D236" s="390">
        <v>0</v>
      </c>
      <c r="E236" s="391">
        <f t="shared" si="17"/>
        <v>0</v>
      </c>
      <c r="F236" s="392">
        <v>0</v>
      </c>
      <c r="G236" s="597">
        <v>0</v>
      </c>
      <c r="H236" s="391">
        <v>0</v>
      </c>
      <c r="I236" s="393">
        <v>0</v>
      </c>
      <c r="J236" s="600">
        <v>0</v>
      </c>
      <c r="K236" s="394">
        <v>0</v>
      </c>
      <c r="L236" s="393">
        <v>0</v>
      </c>
      <c r="M236" s="600">
        <v>0</v>
      </c>
      <c r="N236" s="394">
        <v>0</v>
      </c>
      <c r="O236" s="393">
        <v>0</v>
      </c>
      <c r="P236" s="600">
        <v>0</v>
      </c>
      <c r="Q236" s="394">
        <v>0</v>
      </c>
    </row>
    <row r="237" spans="1:17">
      <c r="A237" s="388" t="s">
        <v>899</v>
      </c>
      <c r="B237" s="389" t="s">
        <v>900</v>
      </c>
      <c r="C237" s="390">
        <f t="shared" si="16"/>
        <v>0</v>
      </c>
      <c r="D237" s="390">
        <v>0</v>
      </c>
      <c r="E237" s="391">
        <f t="shared" si="17"/>
        <v>0</v>
      </c>
      <c r="F237" s="392">
        <v>0</v>
      </c>
      <c r="G237" s="597">
        <v>0</v>
      </c>
      <c r="H237" s="391">
        <v>0</v>
      </c>
      <c r="I237" s="393">
        <v>0</v>
      </c>
      <c r="J237" s="600">
        <v>0</v>
      </c>
      <c r="K237" s="394">
        <v>0</v>
      </c>
      <c r="L237" s="393">
        <v>0</v>
      </c>
      <c r="M237" s="600">
        <v>0</v>
      </c>
      <c r="N237" s="394">
        <v>0</v>
      </c>
      <c r="O237" s="393">
        <v>0</v>
      </c>
      <c r="P237" s="600">
        <v>0</v>
      </c>
      <c r="Q237" s="394">
        <v>0</v>
      </c>
    </row>
    <row r="238" spans="1:17">
      <c r="A238" s="388" t="s">
        <v>901</v>
      </c>
      <c r="B238" s="389" t="s">
        <v>902</v>
      </c>
      <c r="C238" s="390">
        <f t="shared" si="16"/>
        <v>0</v>
      </c>
      <c r="D238" s="390">
        <v>0</v>
      </c>
      <c r="E238" s="391">
        <f t="shared" si="17"/>
        <v>0</v>
      </c>
      <c r="F238" s="392">
        <v>0</v>
      </c>
      <c r="G238" s="597">
        <v>0</v>
      </c>
      <c r="H238" s="391">
        <v>0</v>
      </c>
      <c r="I238" s="393">
        <v>0</v>
      </c>
      <c r="J238" s="600">
        <v>0</v>
      </c>
      <c r="K238" s="394">
        <v>0</v>
      </c>
      <c r="L238" s="393">
        <v>0</v>
      </c>
      <c r="M238" s="600">
        <v>0</v>
      </c>
      <c r="N238" s="394">
        <v>0</v>
      </c>
      <c r="O238" s="393">
        <v>0</v>
      </c>
      <c r="P238" s="600">
        <v>0</v>
      </c>
      <c r="Q238" s="394">
        <v>0</v>
      </c>
    </row>
    <row r="239" spans="1:17">
      <c r="A239" s="388" t="s">
        <v>903</v>
      </c>
      <c r="B239" s="389" t="s">
        <v>904</v>
      </c>
      <c r="C239" s="390">
        <f t="shared" si="16"/>
        <v>0</v>
      </c>
      <c r="D239" s="390">
        <v>0</v>
      </c>
      <c r="E239" s="391">
        <f t="shared" si="17"/>
        <v>0</v>
      </c>
      <c r="F239" s="392">
        <v>0</v>
      </c>
      <c r="G239" s="597">
        <v>0</v>
      </c>
      <c r="H239" s="391">
        <v>0</v>
      </c>
      <c r="I239" s="393">
        <v>0</v>
      </c>
      <c r="J239" s="600">
        <v>0</v>
      </c>
      <c r="K239" s="394">
        <v>0</v>
      </c>
      <c r="L239" s="393">
        <v>0</v>
      </c>
      <c r="M239" s="600">
        <v>0</v>
      </c>
      <c r="N239" s="394">
        <v>0</v>
      </c>
      <c r="O239" s="393">
        <v>0</v>
      </c>
      <c r="P239" s="600">
        <v>0</v>
      </c>
      <c r="Q239" s="394">
        <v>0</v>
      </c>
    </row>
    <row r="240" spans="1:17">
      <c r="A240" s="388" t="s">
        <v>905</v>
      </c>
      <c r="B240" s="389" t="s">
        <v>906</v>
      </c>
      <c r="C240" s="390">
        <f t="shared" si="16"/>
        <v>0</v>
      </c>
      <c r="D240" s="390">
        <v>0</v>
      </c>
      <c r="E240" s="391">
        <f t="shared" si="17"/>
        <v>0</v>
      </c>
      <c r="F240" s="392">
        <v>0</v>
      </c>
      <c r="G240" s="597">
        <v>0</v>
      </c>
      <c r="H240" s="391">
        <v>0</v>
      </c>
      <c r="I240" s="393">
        <v>0</v>
      </c>
      <c r="J240" s="600">
        <v>0</v>
      </c>
      <c r="K240" s="394">
        <v>0</v>
      </c>
      <c r="L240" s="393">
        <v>0</v>
      </c>
      <c r="M240" s="600">
        <v>0</v>
      </c>
      <c r="N240" s="394">
        <v>0</v>
      </c>
      <c r="O240" s="393">
        <v>0</v>
      </c>
      <c r="P240" s="600">
        <v>0</v>
      </c>
      <c r="Q240" s="394">
        <v>0</v>
      </c>
    </row>
    <row r="241" spans="1:17">
      <c r="A241" s="388" t="s">
        <v>907</v>
      </c>
      <c r="B241" s="389" t="s">
        <v>908</v>
      </c>
      <c r="C241" s="390">
        <f t="shared" si="16"/>
        <v>246727</v>
      </c>
      <c r="D241" s="390">
        <v>0</v>
      </c>
      <c r="E241" s="391">
        <f t="shared" si="17"/>
        <v>232876</v>
      </c>
      <c r="F241" s="392">
        <v>246727</v>
      </c>
      <c r="G241" s="597">
        <v>0</v>
      </c>
      <c r="H241" s="391">
        <v>232876</v>
      </c>
      <c r="I241" s="393">
        <v>0</v>
      </c>
      <c r="J241" s="600">
        <v>0</v>
      </c>
      <c r="K241" s="394">
        <v>0</v>
      </c>
      <c r="L241" s="393">
        <v>0</v>
      </c>
      <c r="M241" s="600">
        <v>0</v>
      </c>
      <c r="N241" s="394">
        <v>0</v>
      </c>
      <c r="O241" s="393">
        <v>0</v>
      </c>
      <c r="P241" s="600">
        <v>0</v>
      </c>
      <c r="Q241" s="394">
        <v>0</v>
      </c>
    </row>
    <row r="242" spans="1:17">
      <c r="A242" s="388" t="s">
        <v>909</v>
      </c>
      <c r="B242" s="389" t="s">
        <v>910</v>
      </c>
      <c r="C242" s="390">
        <f t="shared" si="16"/>
        <v>0</v>
      </c>
      <c r="D242" s="390">
        <v>0</v>
      </c>
      <c r="E242" s="391">
        <f t="shared" si="17"/>
        <v>0</v>
      </c>
      <c r="F242" s="392">
        <v>0</v>
      </c>
      <c r="G242" s="597">
        <v>0</v>
      </c>
      <c r="H242" s="391">
        <v>0</v>
      </c>
      <c r="I242" s="393">
        <v>0</v>
      </c>
      <c r="J242" s="600">
        <v>0</v>
      </c>
      <c r="K242" s="394">
        <v>0</v>
      </c>
      <c r="L242" s="393">
        <v>0</v>
      </c>
      <c r="M242" s="600">
        <v>0</v>
      </c>
      <c r="N242" s="394">
        <v>0</v>
      </c>
      <c r="O242" s="393">
        <v>0</v>
      </c>
      <c r="P242" s="600">
        <v>0</v>
      </c>
      <c r="Q242" s="394">
        <v>0</v>
      </c>
    </row>
    <row r="243" spans="1:17">
      <c r="A243" s="388" t="s">
        <v>911</v>
      </c>
      <c r="B243" s="389" t="s">
        <v>912</v>
      </c>
      <c r="C243" s="390">
        <f t="shared" si="16"/>
        <v>0</v>
      </c>
      <c r="D243" s="390">
        <v>0</v>
      </c>
      <c r="E243" s="391">
        <f t="shared" si="17"/>
        <v>0</v>
      </c>
      <c r="F243" s="392">
        <v>0</v>
      </c>
      <c r="G243" s="597">
        <v>0</v>
      </c>
      <c r="H243" s="391">
        <v>0</v>
      </c>
      <c r="I243" s="393">
        <v>0</v>
      </c>
      <c r="J243" s="600">
        <v>0</v>
      </c>
      <c r="K243" s="394">
        <v>0</v>
      </c>
      <c r="L243" s="393">
        <v>0</v>
      </c>
      <c r="M243" s="600">
        <v>0</v>
      </c>
      <c r="N243" s="394">
        <v>0</v>
      </c>
      <c r="O243" s="393">
        <v>0</v>
      </c>
      <c r="P243" s="600">
        <v>0</v>
      </c>
      <c r="Q243" s="394">
        <v>0</v>
      </c>
    </row>
    <row r="244" spans="1:17">
      <c r="A244" s="388" t="s">
        <v>913</v>
      </c>
      <c r="B244" s="389" t="s">
        <v>914</v>
      </c>
      <c r="C244" s="390">
        <f t="shared" si="16"/>
        <v>0</v>
      </c>
      <c r="D244" s="390">
        <v>0</v>
      </c>
      <c r="E244" s="391">
        <f t="shared" si="17"/>
        <v>0</v>
      </c>
      <c r="F244" s="392">
        <v>0</v>
      </c>
      <c r="G244" s="597">
        <v>0</v>
      </c>
      <c r="H244" s="391">
        <v>0</v>
      </c>
      <c r="I244" s="393">
        <v>0</v>
      </c>
      <c r="J244" s="600">
        <v>0</v>
      </c>
      <c r="K244" s="394">
        <v>0</v>
      </c>
      <c r="L244" s="393">
        <v>0</v>
      </c>
      <c r="M244" s="600">
        <v>0</v>
      </c>
      <c r="N244" s="394">
        <v>0</v>
      </c>
      <c r="O244" s="393">
        <v>0</v>
      </c>
      <c r="P244" s="600">
        <v>0</v>
      </c>
      <c r="Q244" s="394">
        <v>0</v>
      </c>
    </row>
    <row r="245" spans="1:17">
      <c r="A245" s="388" t="s">
        <v>915</v>
      </c>
      <c r="B245" s="389" t="s">
        <v>916</v>
      </c>
      <c r="C245" s="390">
        <f t="shared" ref="C245:C255" si="18">F245+I245+L245+O245</f>
        <v>0</v>
      </c>
      <c r="D245" s="390">
        <v>0</v>
      </c>
      <c r="E245" s="391">
        <f t="shared" ref="E245:E255" si="19">H245+K245+N245+Q245</f>
        <v>0</v>
      </c>
      <c r="F245" s="392">
        <v>0</v>
      </c>
      <c r="G245" s="597">
        <v>0</v>
      </c>
      <c r="H245" s="391">
        <v>0</v>
      </c>
      <c r="I245" s="393">
        <v>0</v>
      </c>
      <c r="J245" s="600">
        <v>0</v>
      </c>
      <c r="K245" s="394">
        <v>0</v>
      </c>
      <c r="L245" s="393">
        <v>0</v>
      </c>
      <c r="M245" s="600">
        <v>0</v>
      </c>
      <c r="N245" s="394">
        <v>0</v>
      </c>
      <c r="O245" s="393">
        <v>0</v>
      </c>
      <c r="P245" s="600">
        <v>0</v>
      </c>
      <c r="Q245" s="394">
        <v>0</v>
      </c>
    </row>
    <row r="246" spans="1:17">
      <c r="A246" s="388" t="s">
        <v>917</v>
      </c>
      <c r="B246" s="389" t="s">
        <v>918</v>
      </c>
      <c r="C246" s="390">
        <f t="shared" si="18"/>
        <v>3934119</v>
      </c>
      <c r="D246" s="390">
        <v>0</v>
      </c>
      <c r="E246" s="391">
        <f t="shared" si="19"/>
        <v>3934119</v>
      </c>
      <c r="F246" s="392">
        <v>3934119</v>
      </c>
      <c r="G246" s="597">
        <v>0</v>
      </c>
      <c r="H246" s="391">
        <v>3934119</v>
      </c>
      <c r="I246" s="393">
        <v>0</v>
      </c>
      <c r="J246" s="600">
        <v>0</v>
      </c>
      <c r="K246" s="394">
        <v>0</v>
      </c>
      <c r="L246" s="393">
        <v>0</v>
      </c>
      <c r="M246" s="600">
        <v>0</v>
      </c>
      <c r="N246" s="394">
        <v>0</v>
      </c>
      <c r="O246" s="393">
        <v>0</v>
      </c>
      <c r="P246" s="600">
        <v>0</v>
      </c>
      <c r="Q246" s="394">
        <v>0</v>
      </c>
    </row>
    <row r="247" spans="1:17">
      <c r="A247" s="388" t="s">
        <v>919</v>
      </c>
      <c r="B247" s="389" t="s">
        <v>920</v>
      </c>
      <c r="C247" s="390">
        <f t="shared" si="18"/>
        <v>0</v>
      </c>
      <c r="D247" s="390">
        <v>0</v>
      </c>
      <c r="E247" s="391">
        <f t="shared" si="19"/>
        <v>0</v>
      </c>
      <c r="F247" s="392">
        <v>0</v>
      </c>
      <c r="G247" s="597">
        <v>0</v>
      </c>
      <c r="H247" s="391">
        <v>0</v>
      </c>
      <c r="I247" s="393">
        <v>0</v>
      </c>
      <c r="J247" s="600">
        <v>0</v>
      </c>
      <c r="K247" s="394">
        <v>0</v>
      </c>
      <c r="L247" s="393">
        <v>0</v>
      </c>
      <c r="M247" s="600">
        <v>0</v>
      </c>
      <c r="N247" s="394">
        <v>0</v>
      </c>
      <c r="O247" s="393">
        <v>0</v>
      </c>
      <c r="P247" s="600">
        <v>0</v>
      </c>
      <c r="Q247" s="394">
        <v>0</v>
      </c>
    </row>
    <row r="248" spans="1:17">
      <c r="A248" s="388" t="s">
        <v>921</v>
      </c>
      <c r="B248" s="389" t="s">
        <v>922</v>
      </c>
      <c r="C248" s="390">
        <f t="shared" si="18"/>
        <v>0</v>
      </c>
      <c r="D248" s="390">
        <v>0</v>
      </c>
      <c r="E248" s="391">
        <f t="shared" si="19"/>
        <v>0</v>
      </c>
      <c r="F248" s="392">
        <v>0</v>
      </c>
      <c r="G248" s="597">
        <v>0</v>
      </c>
      <c r="H248" s="391">
        <v>0</v>
      </c>
      <c r="I248" s="393">
        <v>0</v>
      </c>
      <c r="J248" s="600">
        <v>0</v>
      </c>
      <c r="K248" s="394">
        <v>0</v>
      </c>
      <c r="L248" s="393">
        <v>0</v>
      </c>
      <c r="M248" s="600">
        <v>0</v>
      </c>
      <c r="N248" s="394">
        <v>0</v>
      </c>
      <c r="O248" s="393">
        <v>0</v>
      </c>
      <c r="P248" s="600">
        <v>0</v>
      </c>
      <c r="Q248" s="394">
        <v>0</v>
      </c>
    </row>
    <row r="249" spans="1:17">
      <c r="A249" s="395" t="s">
        <v>923</v>
      </c>
      <c r="B249" s="396" t="s">
        <v>924</v>
      </c>
      <c r="C249" s="157">
        <f t="shared" si="18"/>
        <v>4180846</v>
      </c>
      <c r="D249" s="157">
        <v>0</v>
      </c>
      <c r="E249" s="185">
        <f t="shared" si="19"/>
        <v>4166995</v>
      </c>
      <c r="F249" s="399">
        <v>4180846</v>
      </c>
      <c r="G249" s="598">
        <v>0</v>
      </c>
      <c r="H249" s="398">
        <v>4166995</v>
      </c>
      <c r="I249" s="400">
        <v>0</v>
      </c>
      <c r="J249" s="601">
        <v>0</v>
      </c>
      <c r="K249" s="401">
        <v>0</v>
      </c>
      <c r="L249" s="400">
        <v>0</v>
      </c>
      <c r="M249" s="601">
        <v>0</v>
      </c>
      <c r="N249" s="401">
        <v>0</v>
      </c>
      <c r="O249" s="400">
        <v>0</v>
      </c>
      <c r="P249" s="601">
        <v>0</v>
      </c>
      <c r="Q249" s="401">
        <v>0</v>
      </c>
    </row>
    <row r="250" spans="1:17">
      <c r="A250" s="395" t="s">
        <v>925</v>
      </c>
      <c r="B250" s="396" t="s">
        <v>926</v>
      </c>
      <c r="C250" s="157">
        <f t="shared" si="18"/>
        <v>10947282</v>
      </c>
      <c r="D250" s="157">
        <v>0</v>
      </c>
      <c r="E250" s="185">
        <f t="shared" si="19"/>
        <v>16275375</v>
      </c>
      <c r="F250" s="399">
        <v>10947282</v>
      </c>
      <c r="G250" s="598">
        <v>0</v>
      </c>
      <c r="H250" s="398">
        <v>15073311</v>
      </c>
      <c r="I250" s="400">
        <v>0</v>
      </c>
      <c r="J250" s="601">
        <v>0</v>
      </c>
      <c r="K250" s="401">
        <v>14400</v>
      </c>
      <c r="L250" s="400">
        <v>0</v>
      </c>
      <c r="M250" s="601">
        <v>0</v>
      </c>
      <c r="N250" s="401">
        <v>1172924</v>
      </c>
      <c r="O250" s="400">
        <v>0</v>
      </c>
      <c r="P250" s="601">
        <v>0</v>
      </c>
      <c r="Q250" s="401">
        <v>14740</v>
      </c>
    </row>
    <row r="251" spans="1:17">
      <c r="A251" s="395" t="s">
        <v>927</v>
      </c>
      <c r="B251" s="396" t="s">
        <v>928</v>
      </c>
      <c r="C251" s="157">
        <f t="shared" si="18"/>
        <v>0</v>
      </c>
      <c r="D251" s="157">
        <v>0</v>
      </c>
      <c r="E251" s="391">
        <f t="shared" si="19"/>
        <v>0</v>
      </c>
      <c r="F251" s="399">
        <v>0</v>
      </c>
      <c r="G251" s="598">
        <v>0</v>
      </c>
      <c r="H251" s="398">
        <v>0</v>
      </c>
      <c r="I251" s="400">
        <v>0</v>
      </c>
      <c r="J251" s="601">
        <v>0</v>
      </c>
      <c r="K251" s="401">
        <v>0</v>
      </c>
      <c r="L251" s="400">
        <v>0</v>
      </c>
      <c r="M251" s="601">
        <v>0</v>
      </c>
      <c r="N251" s="401">
        <v>0</v>
      </c>
      <c r="O251" s="400">
        <v>0</v>
      </c>
      <c r="P251" s="601">
        <v>0</v>
      </c>
      <c r="Q251" s="401">
        <v>0</v>
      </c>
    </row>
    <row r="252" spans="1:17">
      <c r="A252" s="388" t="s">
        <v>929</v>
      </c>
      <c r="B252" s="389" t="s">
        <v>930</v>
      </c>
      <c r="C252" s="390">
        <f t="shared" si="18"/>
        <v>0</v>
      </c>
      <c r="D252" s="390">
        <v>0</v>
      </c>
      <c r="E252" s="391">
        <f t="shared" si="19"/>
        <v>0</v>
      </c>
      <c r="F252" s="392">
        <v>0</v>
      </c>
      <c r="G252" s="597">
        <v>0</v>
      </c>
      <c r="H252" s="391">
        <v>0</v>
      </c>
      <c r="I252" s="393">
        <v>0</v>
      </c>
      <c r="J252" s="600">
        <v>0</v>
      </c>
      <c r="K252" s="394">
        <v>0</v>
      </c>
      <c r="L252" s="393">
        <v>0</v>
      </c>
      <c r="M252" s="600">
        <v>0</v>
      </c>
      <c r="N252" s="394">
        <v>0</v>
      </c>
      <c r="O252" s="393">
        <v>0</v>
      </c>
      <c r="P252" s="600">
        <v>0</v>
      </c>
      <c r="Q252" s="394">
        <v>0</v>
      </c>
    </row>
    <row r="253" spans="1:17">
      <c r="A253" s="388" t="s">
        <v>931</v>
      </c>
      <c r="B253" s="389" t="s">
        <v>932</v>
      </c>
      <c r="C253" s="390">
        <f t="shared" si="18"/>
        <v>13898393</v>
      </c>
      <c r="D253" s="390">
        <v>0</v>
      </c>
      <c r="E253" s="391">
        <f t="shared" si="19"/>
        <v>13317061</v>
      </c>
      <c r="F253" s="392">
        <v>5266293</v>
      </c>
      <c r="G253" s="597">
        <v>0</v>
      </c>
      <c r="H253" s="391">
        <v>3222143</v>
      </c>
      <c r="I253" s="393">
        <v>3109145</v>
      </c>
      <c r="J253" s="600">
        <v>0</v>
      </c>
      <c r="K253" s="394">
        <v>3643855</v>
      </c>
      <c r="L253" s="393">
        <v>4809464</v>
      </c>
      <c r="M253" s="600">
        <v>0</v>
      </c>
      <c r="N253" s="394">
        <v>5919408</v>
      </c>
      <c r="O253" s="393">
        <v>713491</v>
      </c>
      <c r="P253" s="600">
        <v>0</v>
      </c>
      <c r="Q253" s="394">
        <v>531655</v>
      </c>
    </row>
    <row r="254" spans="1:17">
      <c r="A254" s="388" t="s">
        <v>933</v>
      </c>
      <c r="B254" s="389" t="s">
        <v>934</v>
      </c>
      <c r="C254" s="390">
        <f t="shared" si="18"/>
        <v>0</v>
      </c>
      <c r="D254" s="390">
        <v>0</v>
      </c>
      <c r="E254" s="391">
        <f t="shared" si="19"/>
        <v>0</v>
      </c>
      <c r="F254" s="392">
        <v>0</v>
      </c>
      <c r="G254" s="597">
        <v>0</v>
      </c>
      <c r="H254" s="391">
        <v>0</v>
      </c>
      <c r="I254" s="393">
        <v>0</v>
      </c>
      <c r="J254" s="600">
        <v>0</v>
      </c>
      <c r="K254" s="394">
        <v>0</v>
      </c>
      <c r="L254" s="393">
        <v>0</v>
      </c>
      <c r="M254" s="600">
        <v>0</v>
      </c>
      <c r="N254" s="394">
        <v>0</v>
      </c>
      <c r="O254" s="393">
        <v>0</v>
      </c>
      <c r="P254" s="600">
        <v>0</v>
      </c>
      <c r="Q254" s="394">
        <v>0</v>
      </c>
    </row>
    <row r="255" spans="1:17">
      <c r="A255" s="395" t="s">
        <v>935</v>
      </c>
      <c r="B255" s="396" t="s">
        <v>936</v>
      </c>
      <c r="C255" s="157">
        <f t="shared" si="18"/>
        <v>13898393</v>
      </c>
      <c r="D255" s="157">
        <v>0</v>
      </c>
      <c r="E255" s="185">
        <f t="shared" si="19"/>
        <v>13317061</v>
      </c>
      <c r="F255" s="399">
        <v>5266293</v>
      </c>
      <c r="G255" s="598">
        <v>0</v>
      </c>
      <c r="H255" s="398">
        <v>3222143</v>
      </c>
      <c r="I255" s="400">
        <v>3109145</v>
      </c>
      <c r="J255" s="601">
        <v>0</v>
      </c>
      <c r="K255" s="401">
        <v>3643855</v>
      </c>
      <c r="L255" s="400">
        <v>4809464</v>
      </c>
      <c r="M255" s="601">
        <v>0</v>
      </c>
      <c r="N255" s="401">
        <v>5919408</v>
      </c>
      <c r="O255" s="400">
        <v>713491</v>
      </c>
      <c r="P255" s="601">
        <v>0</v>
      </c>
      <c r="Q255" s="401">
        <v>531655</v>
      </c>
    </row>
    <row r="256" spans="1:17" s="405" customFormat="1" ht="24.75" customHeight="1">
      <c r="A256" s="404" t="s">
        <v>937</v>
      </c>
      <c r="B256" s="406" t="s">
        <v>938</v>
      </c>
      <c r="C256" s="407">
        <f>F256+I256+L256+O256</f>
        <v>4630082585</v>
      </c>
      <c r="D256" s="407">
        <v>0</v>
      </c>
      <c r="E256" s="408">
        <f>H256+K256+N256+Q256</f>
        <v>4711607466</v>
      </c>
      <c r="F256" s="409">
        <v>4625145860</v>
      </c>
      <c r="G256" s="599">
        <v>0</v>
      </c>
      <c r="H256" s="408">
        <v>4702117875</v>
      </c>
      <c r="I256" s="410">
        <v>2981723</v>
      </c>
      <c r="J256" s="602">
        <v>0</v>
      </c>
      <c r="K256" s="411">
        <v>5487665</v>
      </c>
      <c r="L256" s="410">
        <v>1558289</v>
      </c>
      <c r="M256" s="602">
        <v>0</v>
      </c>
      <c r="N256" s="411">
        <v>3233032</v>
      </c>
      <c r="O256" s="410">
        <v>396713</v>
      </c>
      <c r="P256" s="602">
        <v>0</v>
      </c>
      <c r="Q256" s="411">
        <v>768894</v>
      </c>
    </row>
    <row r="257" spans="3:5">
      <c r="C257" s="402"/>
      <c r="D257" s="402"/>
      <c r="E257" s="402"/>
    </row>
  </sheetData>
  <mergeCells count="10">
    <mergeCell ref="A3:Q3"/>
    <mergeCell ref="A4:Q4"/>
    <mergeCell ref="A6:B7"/>
    <mergeCell ref="A5:E5"/>
    <mergeCell ref="P5:Q5"/>
    <mergeCell ref="C7:E7"/>
    <mergeCell ref="F7:H7"/>
    <mergeCell ref="I7:K7"/>
    <mergeCell ref="O7:Q7"/>
    <mergeCell ref="L7:N7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4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  <pageSetUpPr fitToPage="1"/>
  </sheetPr>
  <dimension ref="A1:P43"/>
  <sheetViews>
    <sheetView workbookViewId="0">
      <pane xSplit="1" topLeftCell="D1" activePane="topRight" state="frozen"/>
      <selection activeCell="D11" sqref="D11"/>
      <selection pane="topRight"/>
    </sheetView>
  </sheetViews>
  <sheetFormatPr defaultRowHeight="12.75"/>
  <cols>
    <col min="1" max="1" width="75.28515625" style="144" bestFit="1" customWidth="1"/>
    <col min="2" max="16" width="13.7109375" style="144" customWidth="1"/>
    <col min="17" max="255" width="9.140625" style="144"/>
    <col min="256" max="256" width="8.140625" style="144" customWidth="1"/>
    <col min="257" max="257" width="82" style="144" customWidth="1"/>
    <col min="258" max="260" width="19.140625" style="144" customWidth="1"/>
    <col min="261" max="511" width="9.140625" style="144"/>
    <col min="512" max="512" width="8.140625" style="144" customWidth="1"/>
    <col min="513" max="513" width="82" style="144" customWidth="1"/>
    <col min="514" max="516" width="19.140625" style="144" customWidth="1"/>
    <col min="517" max="767" width="9.140625" style="144"/>
    <col min="768" max="768" width="8.140625" style="144" customWidth="1"/>
    <col min="769" max="769" width="82" style="144" customWidth="1"/>
    <col min="770" max="772" width="19.140625" style="144" customWidth="1"/>
    <col min="773" max="1023" width="9.140625" style="144"/>
    <col min="1024" max="1024" width="8.140625" style="144" customWidth="1"/>
    <col min="1025" max="1025" width="82" style="144" customWidth="1"/>
    <col min="1026" max="1028" width="19.140625" style="144" customWidth="1"/>
    <col min="1029" max="1279" width="9.140625" style="144"/>
    <col min="1280" max="1280" width="8.140625" style="144" customWidth="1"/>
    <col min="1281" max="1281" width="82" style="144" customWidth="1"/>
    <col min="1282" max="1284" width="19.140625" style="144" customWidth="1"/>
    <col min="1285" max="1535" width="9.140625" style="144"/>
    <col min="1536" max="1536" width="8.140625" style="144" customWidth="1"/>
    <col min="1537" max="1537" width="82" style="144" customWidth="1"/>
    <col min="1538" max="1540" width="19.140625" style="144" customWidth="1"/>
    <col min="1541" max="1791" width="9.140625" style="144"/>
    <col min="1792" max="1792" width="8.140625" style="144" customWidth="1"/>
    <col min="1793" max="1793" width="82" style="144" customWidth="1"/>
    <col min="1794" max="1796" width="19.140625" style="144" customWidth="1"/>
    <col min="1797" max="2047" width="9.140625" style="144"/>
    <col min="2048" max="2048" width="8.140625" style="144" customWidth="1"/>
    <col min="2049" max="2049" width="82" style="144" customWidth="1"/>
    <col min="2050" max="2052" width="19.140625" style="144" customWidth="1"/>
    <col min="2053" max="2303" width="9.140625" style="144"/>
    <col min="2304" max="2304" width="8.140625" style="144" customWidth="1"/>
    <col min="2305" max="2305" width="82" style="144" customWidth="1"/>
    <col min="2306" max="2308" width="19.140625" style="144" customWidth="1"/>
    <col min="2309" max="2559" width="9.140625" style="144"/>
    <col min="2560" max="2560" width="8.140625" style="144" customWidth="1"/>
    <col min="2561" max="2561" width="82" style="144" customWidth="1"/>
    <col min="2562" max="2564" width="19.140625" style="144" customWidth="1"/>
    <col min="2565" max="2815" width="9.140625" style="144"/>
    <col min="2816" max="2816" width="8.140625" style="144" customWidth="1"/>
    <col min="2817" max="2817" width="82" style="144" customWidth="1"/>
    <col min="2818" max="2820" width="19.140625" style="144" customWidth="1"/>
    <col min="2821" max="3071" width="9.140625" style="144"/>
    <col min="3072" max="3072" width="8.140625" style="144" customWidth="1"/>
    <col min="3073" max="3073" width="82" style="144" customWidth="1"/>
    <col min="3074" max="3076" width="19.140625" style="144" customWidth="1"/>
    <col min="3077" max="3327" width="9.140625" style="144"/>
    <col min="3328" max="3328" width="8.140625" style="144" customWidth="1"/>
    <col min="3329" max="3329" width="82" style="144" customWidth="1"/>
    <col min="3330" max="3332" width="19.140625" style="144" customWidth="1"/>
    <col min="3333" max="3583" width="9.140625" style="144"/>
    <col min="3584" max="3584" width="8.140625" style="144" customWidth="1"/>
    <col min="3585" max="3585" width="82" style="144" customWidth="1"/>
    <col min="3586" max="3588" width="19.140625" style="144" customWidth="1"/>
    <col min="3589" max="3839" width="9.140625" style="144"/>
    <col min="3840" max="3840" width="8.140625" style="144" customWidth="1"/>
    <col min="3841" max="3841" width="82" style="144" customWidth="1"/>
    <col min="3842" max="3844" width="19.140625" style="144" customWidth="1"/>
    <col min="3845" max="4095" width="9.140625" style="144"/>
    <col min="4096" max="4096" width="8.140625" style="144" customWidth="1"/>
    <col min="4097" max="4097" width="82" style="144" customWidth="1"/>
    <col min="4098" max="4100" width="19.140625" style="144" customWidth="1"/>
    <col min="4101" max="4351" width="9.140625" style="144"/>
    <col min="4352" max="4352" width="8.140625" style="144" customWidth="1"/>
    <col min="4353" max="4353" width="82" style="144" customWidth="1"/>
    <col min="4354" max="4356" width="19.140625" style="144" customWidth="1"/>
    <col min="4357" max="4607" width="9.140625" style="144"/>
    <col min="4608" max="4608" width="8.140625" style="144" customWidth="1"/>
    <col min="4609" max="4609" width="82" style="144" customWidth="1"/>
    <col min="4610" max="4612" width="19.140625" style="144" customWidth="1"/>
    <col min="4613" max="4863" width="9.140625" style="144"/>
    <col min="4864" max="4864" width="8.140625" style="144" customWidth="1"/>
    <col min="4865" max="4865" width="82" style="144" customWidth="1"/>
    <col min="4866" max="4868" width="19.140625" style="144" customWidth="1"/>
    <col min="4869" max="5119" width="9.140625" style="144"/>
    <col min="5120" max="5120" width="8.140625" style="144" customWidth="1"/>
    <col min="5121" max="5121" width="82" style="144" customWidth="1"/>
    <col min="5122" max="5124" width="19.140625" style="144" customWidth="1"/>
    <col min="5125" max="5375" width="9.140625" style="144"/>
    <col min="5376" max="5376" width="8.140625" style="144" customWidth="1"/>
    <col min="5377" max="5377" width="82" style="144" customWidth="1"/>
    <col min="5378" max="5380" width="19.140625" style="144" customWidth="1"/>
    <col min="5381" max="5631" width="9.140625" style="144"/>
    <col min="5632" max="5632" width="8.140625" style="144" customWidth="1"/>
    <col min="5633" max="5633" width="82" style="144" customWidth="1"/>
    <col min="5634" max="5636" width="19.140625" style="144" customWidth="1"/>
    <col min="5637" max="5887" width="9.140625" style="144"/>
    <col min="5888" max="5888" width="8.140625" style="144" customWidth="1"/>
    <col min="5889" max="5889" width="82" style="144" customWidth="1"/>
    <col min="5890" max="5892" width="19.140625" style="144" customWidth="1"/>
    <col min="5893" max="6143" width="9.140625" style="144"/>
    <col min="6144" max="6144" width="8.140625" style="144" customWidth="1"/>
    <col min="6145" max="6145" width="82" style="144" customWidth="1"/>
    <col min="6146" max="6148" width="19.140625" style="144" customWidth="1"/>
    <col min="6149" max="6399" width="9.140625" style="144"/>
    <col min="6400" max="6400" width="8.140625" style="144" customWidth="1"/>
    <col min="6401" max="6401" width="82" style="144" customWidth="1"/>
    <col min="6402" max="6404" width="19.140625" style="144" customWidth="1"/>
    <col min="6405" max="6655" width="9.140625" style="144"/>
    <col min="6656" max="6656" width="8.140625" style="144" customWidth="1"/>
    <col min="6657" max="6657" width="82" style="144" customWidth="1"/>
    <col min="6658" max="6660" width="19.140625" style="144" customWidth="1"/>
    <col min="6661" max="6911" width="9.140625" style="144"/>
    <col min="6912" max="6912" width="8.140625" style="144" customWidth="1"/>
    <col min="6913" max="6913" width="82" style="144" customWidth="1"/>
    <col min="6914" max="6916" width="19.140625" style="144" customWidth="1"/>
    <col min="6917" max="7167" width="9.140625" style="144"/>
    <col min="7168" max="7168" width="8.140625" style="144" customWidth="1"/>
    <col min="7169" max="7169" width="82" style="144" customWidth="1"/>
    <col min="7170" max="7172" width="19.140625" style="144" customWidth="1"/>
    <col min="7173" max="7423" width="9.140625" style="144"/>
    <col min="7424" max="7424" width="8.140625" style="144" customWidth="1"/>
    <col min="7425" max="7425" width="82" style="144" customWidth="1"/>
    <col min="7426" max="7428" width="19.140625" style="144" customWidth="1"/>
    <col min="7429" max="7679" width="9.140625" style="144"/>
    <col min="7680" max="7680" width="8.140625" style="144" customWidth="1"/>
    <col min="7681" max="7681" width="82" style="144" customWidth="1"/>
    <col min="7682" max="7684" width="19.140625" style="144" customWidth="1"/>
    <col min="7685" max="7935" width="9.140625" style="144"/>
    <col min="7936" max="7936" width="8.140625" style="144" customWidth="1"/>
    <col min="7937" max="7937" width="82" style="144" customWidth="1"/>
    <col min="7938" max="7940" width="19.140625" style="144" customWidth="1"/>
    <col min="7941" max="8191" width="9.140625" style="144"/>
    <col min="8192" max="8192" width="8.140625" style="144" customWidth="1"/>
    <col min="8193" max="8193" width="82" style="144" customWidth="1"/>
    <col min="8194" max="8196" width="19.140625" style="144" customWidth="1"/>
    <col min="8197" max="8447" width="9.140625" style="144"/>
    <col min="8448" max="8448" width="8.140625" style="144" customWidth="1"/>
    <col min="8449" max="8449" width="82" style="144" customWidth="1"/>
    <col min="8450" max="8452" width="19.140625" style="144" customWidth="1"/>
    <col min="8453" max="8703" width="9.140625" style="144"/>
    <col min="8704" max="8704" width="8.140625" style="144" customWidth="1"/>
    <col min="8705" max="8705" width="82" style="144" customWidth="1"/>
    <col min="8706" max="8708" width="19.140625" style="144" customWidth="1"/>
    <col min="8709" max="8959" width="9.140625" style="144"/>
    <col min="8960" max="8960" width="8.140625" style="144" customWidth="1"/>
    <col min="8961" max="8961" width="82" style="144" customWidth="1"/>
    <col min="8962" max="8964" width="19.140625" style="144" customWidth="1"/>
    <col min="8965" max="9215" width="9.140625" style="144"/>
    <col min="9216" max="9216" width="8.140625" style="144" customWidth="1"/>
    <col min="9217" max="9217" width="82" style="144" customWidth="1"/>
    <col min="9218" max="9220" width="19.140625" style="144" customWidth="1"/>
    <col min="9221" max="9471" width="9.140625" style="144"/>
    <col min="9472" max="9472" width="8.140625" style="144" customWidth="1"/>
    <col min="9473" max="9473" width="82" style="144" customWidth="1"/>
    <col min="9474" max="9476" width="19.140625" style="144" customWidth="1"/>
    <col min="9477" max="9727" width="9.140625" style="144"/>
    <col min="9728" max="9728" width="8.140625" style="144" customWidth="1"/>
    <col min="9729" max="9729" width="82" style="144" customWidth="1"/>
    <col min="9730" max="9732" width="19.140625" style="144" customWidth="1"/>
    <col min="9733" max="9983" width="9.140625" style="144"/>
    <col min="9984" max="9984" width="8.140625" style="144" customWidth="1"/>
    <col min="9985" max="9985" width="82" style="144" customWidth="1"/>
    <col min="9986" max="9988" width="19.140625" style="144" customWidth="1"/>
    <col min="9989" max="10239" width="9.140625" style="144"/>
    <col min="10240" max="10240" width="8.140625" style="144" customWidth="1"/>
    <col min="10241" max="10241" width="82" style="144" customWidth="1"/>
    <col min="10242" max="10244" width="19.140625" style="144" customWidth="1"/>
    <col min="10245" max="10495" width="9.140625" style="144"/>
    <col min="10496" max="10496" width="8.140625" style="144" customWidth="1"/>
    <col min="10497" max="10497" width="82" style="144" customWidth="1"/>
    <col min="10498" max="10500" width="19.140625" style="144" customWidth="1"/>
    <col min="10501" max="10751" width="9.140625" style="144"/>
    <col min="10752" max="10752" width="8.140625" style="144" customWidth="1"/>
    <col min="10753" max="10753" width="82" style="144" customWidth="1"/>
    <col min="10754" max="10756" width="19.140625" style="144" customWidth="1"/>
    <col min="10757" max="11007" width="9.140625" style="144"/>
    <col min="11008" max="11008" width="8.140625" style="144" customWidth="1"/>
    <col min="11009" max="11009" width="82" style="144" customWidth="1"/>
    <col min="11010" max="11012" width="19.140625" style="144" customWidth="1"/>
    <col min="11013" max="11263" width="9.140625" style="144"/>
    <col min="11264" max="11264" width="8.140625" style="144" customWidth="1"/>
    <col min="11265" max="11265" width="82" style="144" customWidth="1"/>
    <col min="11266" max="11268" width="19.140625" style="144" customWidth="1"/>
    <col min="11269" max="11519" width="9.140625" style="144"/>
    <col min="11520" max="11520" width="8.140625" style="144" customWidth="1"/>
    <col min="11521" max="11521" width="82" style="144" customWidth="1"/>
    <col min="11522" max="11524" width="19.140625" style="144" customWidth="1"/>
    <col min="11525" max="11775" width="9.140625" style="144"/>
    <col min="11776" max="11776" width="8.140625" style="144" customWidth="1"/>
    <col min="11777" max="11777" width="82" style="144" customWidth="1"/>
    <col min="11778" max="11780" width="19.140625" style="144" customWidth="1"/>
    <col min="11781" max="12031" width="9.140625" style="144"/>
    <col min="12032" max="12032" width="8.140625" style="144" customWidth="1"/>
    <col min="12033" max="12033" width="82" style="144" customWidth="1"/>
    <col min="12034" max="12036" width="19.140625" style="144" customWidth="1"/>
    <col min="12037" max="12287" width="9.140625" style="144"/>
    <col min="12288" max="12288" width="8.140625" style="144" customWidth="1"/>
    <col min="12289" max="12289" width="82" style="144" customWidth="1"/>
    <col min="12290" max="12292" width="19.140625" style="144" customWidth="1"/>
    <col min="12293" max="12543" width="9.140625" style="144"/>
    <col min="12544" max="12544" width="8.140625" style="144" customWidth="1"/>
    <col min="12545" max="12545" width="82" style="144" customWidth="1"/>
    <col min="12546" max="12548" width="19.140625" style="144" customWidth="1"/>
    <col min="12549" max="12799" width="9.140625" style="144"/>
    <col min="12800" max="12800" width="8.140625" style="144" customWidth="1"/>
    <col min="12801" max="12801" width="82" style="144" customWidth="1"/>
    <col min="12802" max="12804" width="19.140625" style="144" customWidth="1"/>
    <col min="12805" max="13055" width="9.140625" style="144"/>
    <col min="13056" max="13056" width="8.140625" style="144" customWidth="1"/>
    <col min="13057" max="13057" width="82" style="144" customWidth="1"/>
    <col min="13058" max="13060" width="19.140625" style="144" customWidth="1"/>
    <col min="13061" max="13311" width="9.140625" style="144"/>
    <col min="13312" max="13312" width="8.140625" style="144" customWidth="1"/>
    <col min="13313" max="13313" width="82" style="144" customWidth="1"/>
    <col min="13314" max="13316" width="19.140625" style="144" customWidth="1"/>
    <col min="13317" max="13567" width="9.140625" style="144"/>
    <col min="13568" max="13568" width="8.140625" style="144" customWidth="1"/>
    <col min="13569" max="13569" width="82" style="144" customWidth="1"/>
    <col min="13570" max="13572" width="19.140625" style="144" customWidth="1"/>
    <col min="13573" max="13823" width="9.140625" style="144"/>
    <col min="13824" max="13824" width="8.140625" style="144" customWidth="1"/>
    <col min="13825" max="13825" width="82" style="144" customWidth="1"/>
    <col min="13826" max="13828" width="19.140625" style="144" customWidth="1"/>
    <col min="13829" max="14079" width="9.140625" style="144"/>
    <col min="14080" max="14080" width="8.140625" style="144" customWidth="1"/>
    <col min="14081" max="14081" width="82" style="144" customWidth="1"/>
    <col min="14082" max="14084" width="19.140625" style="144" customWidth="1"/>
    <col min="14085" max="14335" width="9.140625" style="144"/>
    <col min="14336" max="14336" width="8.140625" style="144" customWidth="1"/>
    <col min="14337" max="14337" width="82" style="144" customWidth="1"/>
    <col min="14338" max="14340" width="19.140625" style="144" customWidth="1"/>
    <col min="14341" max="14591" width="9.140625" style="144"/>
    <col min="14592" max="14592" width="8.140625" style="144" customWidth="1"/>
    <col min="14593" max="14593" width="82" style="144" customWidth="1"/>
    <col min="14594" max="14596" width="19.140625" style="144" customWidth="1"/>
    <col min="14597" max="14847" width="9.140625" style="144"/>
    <col min="14848" max="14848" width="8.140625" style="144" customWidth="1"/>
    <col min="14849" max="14849" width="82" style="144" customWidth="1"/>
    <col min="14850" max="14852" width="19.140625" style="144" customWidth="1"/>
    <col min="14853" max="15103" width="9.140625" style="144"/>
    <col min="15104" max="15104" width="8.140625" style="144" customWidth="1"/>
    <col min="15105" max="15105" width="82" style="144" customWidth="1"/>
    <col min="15106" max="15108" width="19.140625" style="144" customWidth="1"/>
    <col min="15109" max="15359" width="9.140625" style="144"/>
    <col min="15360" max="15360" width="8.140625" style="144" customWidth="1"/>
    <col min="15361" max="15361" width="82" style="144" customWidth="1"/>
    <col min="15362" max="15364" width="19.140625" style="144" customWidth="1"/>
    <col min="15365" max="15615" width="9.140625" style="144"/>
    <col min="15616" max="15616" width="8.140625" style="144" customWidth="1"/>
    <col min="15617" max="15617" width="82" style="144" customWidth="1"/>
    <col min="15618" max="15620" width="19.140625" style="144" customWidth="1"/>
    <col min="15621" max="15871" width="9.140625" style="144"/>
    <col min="15872" max="15872" width="8.140625" style="144" customWidth="1"/>
    <col min="15873" max="15873" width="82" style="144" customWidth="1"/>
    <col min="15874" max="15876" width="19.140625" style="144" customWidth="1"/>
    <col min="15877" max="16127" width="9.140625" style="144"/>
    <col min="16128" max="16128" width="8.140625" style="144" customWidth="1"/>
    <col min="16129" max="16129" width="82" style="144" customWidth="1"/>
    <col min="16130" max="16132" width="19.140625" style="144" customWidth="1"/>
    <col min="16133" max="16384" width="9.140625" style="144"/>
  </cols>
  <sheetData>
    <row r="1" spans="1:16">
      <c r="A1" s="226" t="s">
        <v>1213</v>
      </c>
      <c r="B1" s="219"/>
      <c r="C1" s="219"/>
      <c r="D1" s="219"/>
      <c r="E1" s="219"/>
      <c r="F1" s="219"/>
    </row>
    <row r="3" spans="1:16" ht="15.75" customHeight="1">
      <c r="A3" s="766" t="s">
        <v>1076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</row>
    <row r="4" spans="1:16" ht="15.75">
      <c r="A4" s="791" t="s">
        <v>1196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</row>
    <row r="6" spans="1:16">
      <c r="A6" s="798"/>
      <c r="B6" s="799"/>
      <c r="C6" s="799"/>
      <c r="D6" s="799"/>
      <c r="E6" s="799"/>
      <c r="F6" s="799"/>
      <c r="G6" s="800"/>
      <c r="O6" s="801" t="s">
        <v>1033</v>
      </c>
      <c r="P6" s="801"/>
    </row>
    <row r="7" spans="1:16" ht="30">
      <c r="A7" s="141" t="s">
        <v>1</v>
      </c>
      <c r="B7" s="141" t="s">
        <v>484</v>
      </c>
      <c r="C7" s="141" t="s">
        <v>602</v>
      </c>
      <c r="D7" s="607" t="s">
        <v>485</v>
      </c>
      <c r="E7" s="168" t="s">
        <v>484</v>
      </c>
      <c r="F7" s="141" t="s">
        <v>602</v>
      </c>
      <c r="G7" s="167" t="s">
        <v>485</v>
      </c>
      <c r="H7" s="168" t="s">
        <v>484</v>
      </c>
      <c r="I7" s="141" t="s">
        <v>602</v>
      </c>
      <c r="J7" s="167" t="s">
        <v>485</v>
      </c>
      <c r="K7" s="168" t="s">
        <v>484</v>
      </c>
      <c r="L7" s="141" t="s">
        <v>602</v>
      </c>
      <c r="M7" s="167" t="s">
        <v>485</v>
      </c>
      <c r="N7" s="168" t="s">
        <v>484</v>
      </c>
      <c r="O7" s="141" t="s">
        <v>602</v>
      </c>
      <c r="P7" s="167" t="s">
        <v>485</v>
      </c>
    </row>
    <row r="8" spans="1:16" ht="33" customHeight="1">
      <c r="A8" s="141"/>
      <c r="B8" s="792" t="s">
        <v>483</v>
      </c>
      <c r="C8" s="793"/>
      <c r="D8" s="794"/>
      <c r="E8" s="795" t="s">
        <v>979</v>
      </c>
      <c r="F8" s="793"/>
      <c r="G8" s="794"/>
      <c r="H8" s="790" t="s">
        <v>980</v>
      </c>
      <c r="I8" s="796"/>
      <c r="J8" s="797"/>
      <c r="K8" s="790" t="s">
        <v>981</v>
      </c>
      <c r="L8" s="796"/>
      <c r="M8" s="797"/>
      <c r="N8" s="790" t="s">
        <v>1079</v>
      </c>
      <c r="O8" s="796"/>
      <c r="P8" s="797"/>
    </row>
    <row r="9" spans="1:16">
      <c r="A9" s="175" t="s">
        <v>603</v>
      </c>
      <c r="B9" s="143">
        <f>E9+H9+K9+N9</f>
        <v>122154933</v>
      </c>
      <c r="C9" s="177"/>
      <c r="D9" s="179">
        <f>G9+J9+M9+P9</f>
        <v>84950793</v>
      </c>
      <c r="E9" s="606">
        <v>122154933</v>
      </c>
      <c r="F9" s="605">
        <v>0</v>
      </c>
      <c r="G9" s="179">
        <v>84950793</v>
      </c>
      <c r="H9" s="171">
        <v>0</v>
      </c>
      <c r="I9" s="603">
        <v>0</v>
      </c>
      <c r="J9" s="172">
        <v>0</v>
      </c>
      <c r="K9" s="171">
        <v>0</v>
      </c>
      <c r="L9" s="603">
        <v>0</v>
      </c>
      <c r="M9" s="172">
        <v>0</v>
      </c>
      <c r="N9" s="171">
        <v>0</v>
      </c>
      <c r="O9" s="603">
        <v>0</v>
      </c>
      <c r="P9" s="172">
        <v>0</v>
      </c>
    </row>
    <row r="10" spans="1:16">
      <c r="A10" s="175" t="s">
        <v>604</v>
      </c>
      <c r="B10" s="143">
        <f t="shared" ref="B10:B37" si="0">E10+H10+K10+N10</f>
        <v>13459747</v>
      </c>
      <c r="C10" s="177"/>
      <c r="D10" s="179">
        <f t="shared" ref="D10:D37" si="1">G10+J10+M10+P10</f>
        <v>11630851</v>
      </c>
      <c r="E10" s="606">
        <v>7105323</v>
      </c>
      <c r="F10" s="605">
        <v>0</v>
      </c>
      <c r="G10" s="179">
        <v>6321390</v>
      </c>
      <c r="H10" s="171">
        <v>1012938</v>
      </c>
      <c r="I10" s="603">
        <v>0</v>
      </c>
      <c r="J10" s="172">
        <v>811270</v>
      </c>
      <c r="K10" s="171">
        <v>3899829</v>
      </c>
      <c r="L10" s="603">
        <v>0</v>
      </c>
      <c r="M10" s="172">
        <v>3145657</v>
      </c>
      <c r="N10" s="171">
        <v>1441657</v>
      </c>
      <c r="O10" s="603">
        <v>0</v>
      </c>
      <c r="P10" s="172">
        <v>1352534</v>
      </c>
    </row>
    <row r="11" spans="1:16">
      <c r="A11" s="175" t="s">
        <v>605</v>
      </c>
      <c r="B11" s="143">
        <f t="shared" si="0"/>
        <v>0</v>
      </c>
      <c r="C11" s="177"/>
      <c r="D11" s="179">
        <f t="shared" si="1"/>
        <v>0</v>
      </c>
      <c r="E11" s="171">
        <v>0</v>
      </c>
      <c r="F11" s="603">
        <v>0</v>
      </c>
      <c r="G11" s="172">
        <v>0</v>
      </c>
      <c r="H11" s="171">
        <v>0</v>
      </c>
      <c r="I11" s="603">
        <v>0</v>
      </c>
      <c r="J11" s="172">
        <v>0</v>
      </c>
      <c r="K11" s="171">
        <v>0</v>
      </c>
      <c r="L11" s="603">
        <v>0</v>
      </c>
      <c r="M11" s="172">
        <v>0</v>
      </c>
      <c r="N11" s="171">
        <v>0</v>
      </c>
      <c r="O11" s="603">
        <v>0</v>
      </c>
      <c r="P11" s="172">
        <v>0</v>
      </c>
    </row>
    <row r="12" spans="1:16">
      <c r="A12" s="176" t="s">
        <v>1046</v>
      </c>
      <c r="B12" s="152">
        <f t="shared" si="0"/>
        <v>135614680</v>
      </c>
      <c r="C12" s="180"/>
      <c r="D12" s="181">
        <f t="shared" si="1"/>
        <v>96581644</v>
      </c>
      <c r="E12" s="173">
        <f>SUM(E9:E11)</f>
        <v>129260256</v>
      </c>
      <c r="F12" s="604">
        <f t="shared" ref="F12:G12" si="2">SUM(F9:F11)</f>
        <v>0</v>
      </c>
      <c r="G12" s="174">
        <f t="shared" si="2"/>
        <v>91272183</v>
      </c>
      <c r="H12" s="173">
        <v>1012938</v>
      </c>
      <c r="I12" s="604">
        <v>0</v>
      </c>
      <c r="J12" s="174">
        <v>811270</v>
      </c>
      <c r="K12" s="173">
        <v>3899829</v>
      </c>
      <c r="L12" s="604">
        <v>0</v>
      </c>
      <c r="M12" s="174">
        <v>3145657</v>
      </c>
      <c r="N12" s="173">
        <v>1441657</v>
      </c>
      <c r="O12" s="604">
        <v>0</v>
      </c>
      <c r="P12" s="174">
        <v>1352534</v>
      </c>
    </row>
    <row r="13" spans="1:16">
      <c r="A13" s="175" t="s">
        <v>610</v>
      </c>
      <c r="B13" s="143">
        <f t="shared" si="0"/>
        <v>0</v>
      </c>
      <c r="C13" s="177"/>
      <c r="D13" s="179">
        <f t="shared" si="1"/>
        <v>0</v>
      </c>
      <c r="E13" s="171">
        <v>0</v>
      </c>
      <c r="F13" s="603">
        <v>0</v>
      </c>
      <c r="G13" s="172">
        <v>0</v>
      </c>
      <c r="H13" s="171">
        <v>0</v>
      </c>
      <c r="I13" s="603">
        <v>0</v>
      </c>
      <c r="J13" s="172">
        <v>0</v>
      </c>
      <c r="K13" s="171">
        <v>0</v>
      </c>
      <c r="L13" s="603">
        <v>0</v>
      </c>
      <c r="M13" s="172">
        <v>0</v>
      </c>
      <c r="N13" s="171">
        <v>0</v>
      </c>
      <c r="O13" s="603">
        <v>0</v>
      </c>
      <c r="P13" s="172">
        <v>0</v>
      </c>
    </row>
    <row r="14" spans="1:16">
      <c r="A14" s="175" t="s">
        <v>611</v>
      </c>
      <c r="B14" s="143">
        <f t="shared" si="0"/>
        <v>0</v>
      </c>
      <c r="C14" s="177"/>
      <c r="D14" s="179">
        <f t="shared" si="1"/>
        <v>0</v>
      </c>
      <c r="E14" s="171">
        <v>0</v>
      </c>
      <c r="F14" s="603">
        <v>0</v>
      </c>
      <c r="G14" s="172">
        <v>0</v>
      </c>
      <c r="H14" s="171">
        <v>0</v>
      </c>
      <c r="I14" s="603">
        <v>0</v>
      </c>
      <c r="J14" s="172">
        <v>0</v>
      </c>
      <c r="K14" s="171">
        <v>0</v>
      </c>
      <c r="L14" s="603">
        <v>0</v>
      </c>
      <c r="M14" s="172">
        <v>0</v>
      </c>
      <c r="N14" s="171">
        <v>0</v>
      </c>
      <c r="O14" s="603">
        <v>0</v>
      </c>
      <c r="P14" s="172">
        <v>0</v>
      </c>
    </row>
    <row r="15" spans="1:16">
      <c r="A15" s="176" t="s">
        <v>1047</v>
      </c>
      <c r="B15" s="152">
        <f t="shared" si="0"/>
        <v>0</v>
      </c>
      <c r="C15" s="180"/>
      <c r="D15" s="181">
        <f t="shared" si="1"/>
        <v>0</v>
      </c>
      <c r="E15" s="173">
        <v>0</v>
      </c>
      <c r="F15" s="604">
        <v>0</v>
      </c>
      <c r="G15" s="174">
        <v>0</v>
      </c>
      <c r="H15" s="173">
        <v>0</v>
      </c>
      <c r="I15" s="604">
        <v>0</v>
      </c>
      <c r="J15" s="174">
        <v>0</v>
      </c>
      <c r="K15" s="173">
        <v>0</v>
      </c>
      <c r="L15" s="604">
        <v>0</v>
      </c>
      <c r="M15" s="174">
        <v>0</v>
      </c>
      <c r="N15" s="173">
        <v>0</v>
      </c>
      <c r="O15" s="604">
        <v>0</v>
      </c>
      <c r="P15" s="174">
        <v>0</v>
      </c>
    </row>
    <row r="16" spans="1:16">
      <c r="A16" s="175" t="s">
        <v>606</v>
      </c>
      <c r="B16" s="143">
        <f t="shared" si="0"/>
        <v>310834752</v>
      </c>
      <c r="C16" s="178"/>
      <c r="D16" s="179">
        <f t="shared" si="1"/>
        <v>334505544</v>
      </c>
      <c r="E16" s="171">
        <v>184279427</v>
      </c>
      <c r="F16" s="603">
        <v>0</v>
      </c>
      <c r="G16" s="172">
        <v>195172537</v>
      </c>
      <c r="H16" s="171">
        <v>49400835</v>
      </c>
      <c r="I16" s="603">
        <v>0</v>
      </c>
      <c r="J16" s="172">
        <v>54307988</v>
      </c>
      <c r="K16" s="171">
        <v>68036490</v>
      </c>
      <c r="L16" s="603">
        <v>0</v>
      </c>
      <c r="M16" s="172">
        <v>74746114</v>
      </c>
      <c r="N16" s="171">
        <v>9118000</v>
      </c>
      <c r="O16" s="603">
        <v>0</v>
      </c>
      <c r="P16" s="172">
        <v>10278905</v>
      </c>
    </row>
    <row r="17" spans="1:16">
      <c r="A17" s="175" t="s">
        <v>607</v>
      </c>
      <c r="B17" s="143">
        <f t="shared" si="0"/>
        <v>41172071</v>
      </c>
      <c r="C17" s="177"/>
      <c r="D17" s="179">
        <f t="shared" si="1"/>
        <v>15699446</v>
      </c>
      <c r="E17" s="171">
        <v>32038524</v>
      </c>
      <c r="F17" s="603">
        <v>0</v>
      </c>
      <c r="G17" s="172">
        <v>14151046</v>
      </c>
      <c r="H17" s="171">
        <v>9078747</v>
      </c>
      <c r="I17" s="603">
        <v>0</v>
      </c>
      <c r="J17" s="172">
        <v>1500000</v>
      </c>
      <c r="K17" s="171">
        <v>54800</v>
      </c>
      <c r="L17" s="603">
        <v>0</v>
      </c>
      <c r="M17" s="172">
        <v>48400</v>
      </c>
      <c r="N17" s="171">
        <v>0</v>
      </c>
      <c r="O17" s="603">
        <v>0</v>
      </c>
      <c r="P17" s="172">
        <v>0</v>
      </c>
    </row>
    <row r="18" spans="1:16">
      <c r="A18" s="175" t="s">
        <v>1043</v>
      </c>
      <c r="B18" s="143">
        <f t="shared" si="0"/>
        <v>304900434</v>
      </c>
      <c r="C18" s="177"/>
      <c r="D18" s="179">
        <f t="shared" si="1"/>
        <v>93821131</v>
      </c>
      <c r="E18" s="171">
        <v>304900434</v>
      </c>
      <c r="F18" s="603">
        <v>0</v>
      </c>
      <c r="G18" s="172">
        <v>93821131</v>
      </c>
      <c r="H18" s="171">
        <v>0</v>
      </c>
      <c r="I18" s="603">
        <v>0</v>
      </c>
      <c r="J18" s="172">
        <v>0</v>
      </c>
      <c r="K18" s="171">
        <v>0</v>
      </c>
      <c r="L18" s="603">
        <v>0</v>
      </c>
      <c r="M18" s="172">
        <v>0</v>
      </c>
      <c r="N18" s="171">
        <v>0</v>
      </c>
      <c r="O18" s="603">
        <v>0</v>
      </c>
      <c r="P18" s="172">
        <v>0</v>
      </c>
    </row>
    <row r="19" spans="1:16">
      <c r="A19" s="175" t="s">
        <v>1042</v>
      </c>
      <c r="B19" s="143">
        <f t="shared" si="0"/>
        <v>75072058</v>
      </c>
      <c r="C19" s="177"/>
      <c r="D19" s="179">
        <f t="shared" si="1"/>
        <v>33677470</v>
      </c>
      <c r="E19" s="171">
        <v>75054111</v>
      </c>
      <c r="F19" s="603">
        <v>0</v>
      </c>
      <c r="G19" s="172">
        <v>33667174</v>
      </c>
      <c r="H19" s="171">
        <v>2453</v>
      </c>
      <c r="I19" s="603"/>
      <c r="J19" s="172">
        <v>4377</v>
      </c>
      <c r="K19" s="171">
        <v>10647</v>
      </c>
      <c r="L19" s="603"/>
      <c r="M19" s="172">
        <v>3657</v>
      </c>
      <c r="N19" s="171">
        <v>4847</v>
      </c>
      <c r="O19" s="603"/>
      <c r="P19" s="172">
        <v>2262</v>
      </c>
    </row>
    <row r="20" spans="1:16">
      <c r="A20" s="176" t="s">
        <v>1048</v>
      </c>
      <c r="B20" s="152">
        <f t="shared" si="0"/>
        <v>731979315</v>
      </c>
      <c r="C20" s="180"/>
      <c r="D20" s="181">
        <f t="shared" si="1"/>
        <v>477703591</v>
      </c>
      <c r="E20" s="173">
        <f>SUM(E16:E19)</f>
        <v>596272496</v>
      </c>
      <c r="F20" s="604">
        <f t="shared" ref="F20:G20" si="3">SUM(F16:F19)</f>
        <v>0</v>
      </c>
      <c r="G20" s="174">
        <f t="shared" si="3"/>
        <v>336811888</v>
      </c>
      <c r="H20" s="173">
        <v>58482035</v>
      </c>
      <c r="I20" s="604">
        <v>0</v>
      </c>
      <c r="J20" s="174">
        <v>55812365</v>
      </c>
      <c r="K20" s="173">
        <v>68101937</v>
      </c>
      <c r="L20" s="604">
        <v>0</v>
      </c>
      <c r="M20" s="174">
        <v>74798171</v>
      </c>
      <c r="N20" s="173">
        <v>9122847</v>
      </c>
      <c r="O20" s="604">
        <v>0</v>
      </c>
      <c r="P20" s="174">
        <v>10281167</v>
      </c>
    </row>
    <row r="21" spans="1:16">
      <c r="A21" s="175" t="s">
        <v>1049</v>
      </c>
      <c r="B21" s="143">
        <f t="shared" si="0"/>
        <v>15465365</v>
      </c>
      <c r="C21" s="178"/>
      <c r="D21" s="179">
        <f t="shared" si="1"/>
        <v>9223076</v>
      </c>
      <c r="E21" s="171">
        <v>12608036</v>
      </c>
      <c r="F21" s="603">
        <v>0</v>
      </c>
      <c r="G21" s="172">
        <v>7415101</v>
      </c>
      <c r="H21" s="171">
        <v>977838</v>
      </c>
      <c r="I21" s="603">
        <v>0</v>
      </c>
      <c r="J21" s="172">
        <v>492081</v>
      </c>
      <c r="K21" s="171">
        <v>1524313</v>
      </c>
      <c r="L21" s="603">
        <v>0</v>
      </c>
      <c r="M21" s="172">
        <v>1104349</v>
      </c>
      <c r="N21" s="171">
        <v>355178</v>
      </c>
      <c r="O21" s="603">
        <v>0</v>
      </c>
      <c r="P21" s="172">
        <v>211545</v>
      </c>
    </row>
    <row r="22" spans="1:16">
      <c r="A22" s="175" t="s">
        <v>1050</v>
      </c>
      <c r="B22" s="143">
        <f t="shared" si="0"/>
        <v>78345279</v>
      </c>
      <c r="C22" s="177"/>
      <c r="D22" s="179">
        <f t="shared" si="1"/>
        <v>80933264</v>
      </c>
      <c r="E22" s="171">
        <v>59886070</v>
      </c>
      <c r="F22" s="603">
        <v>0</v>
      </c>
      <c r="G22" s="172">
        <v>63155544</v>
      </c>
      <c r="H22" s="171">
        <v>5193774</v>
      </c>
      <c r="I22" s="603">
        <v>0</v>
      </c>
      <c r="J22" s="172">
        <v>4940836</v>
      </c>
      <c r="K22" s="171">
        <v>11572369</v>
      </c>
      <c r="L22" s="603">
        <v>0</v>
      </c>
      <c r="M22" s="172">
        <v>11190980</v>
      </c>
      <c r="N22" s="171">
        <v>1693066</v>
      </c>
      <c r="O22" s="603">
        <v>0</v>
      </c>
      <c r="P22" s="172">
        <v>1645904</v>
      </c>
    </row>
    <row r="23" spans="1:16">
      <c r="A23" s="175" t="s">
        <v>1051</v>
      </c>
      <c r="B23" s="143">
        <f t="shared" si="0"/>
        <v>0</v>
      </c>
      <c r="C23" s="177"/>
      <c r="D23" s="179">
        <f t="shared" si="1"/>
        <v>0</v>
      </c>
      <c r="E23" s="171">
        <v>0</v>
      </c>
      <c r="F23" s="603">
        <v>0</v>
      </c>
      <c r="G23" s="172">
        <v>0</v>
      </c>
      <c r="H23" s="171">
        <v>0</v>
      </c>
      <c r="I23" s="603">
        <v>0</v>
      </c>
      <c r="J23" s="172">
        <v>0</v>
      </c>
      <c r="K23" s="171">
        <v>0</v>
      </c>
      <c r="L23" s="603">
        <v>0</v>
      </c>
      <c r="M23" s="172">
        <v>0</v>
      </c>
      <c r="N23" s="171">
        <v>0</v>
      </c>
      <c r="O23" s="603">
        <v>0</v>
      </c>
      <c r="P23" s="172">
        <v>0</v>
      </c>
    </row>
    <row r="24" spans="1:16">
      <c r="A24" s="175" t="s">
        <v>1052</v>
      </c>
      <c r="B24" s="143">
        <f t="shared" si="0"/>
        <v>2599101</v>
      </c>
      <c r="C24" s="177"/>
      <c r="D24" s="179">
        <f t="shared" si="1"/>
        <v>2215477</v>
      </c>
      <c r="E24" s="171">
        <v>1840851</v>
      </c>
      <c r="F24" s="603">
        <v>0</v>
      </c>
      <c r="G24" s="172">
        <v>1575884</v>
      </c>
      <c r="H24" s="171">
        <v>758250</v>
      </c>
      <c r="I24" s="603">
        <v>0</v>
      </c>
      <c r="J24" s="172">
        <v>639593</v>
      </c>
      <c r="K24" s="171">
        <v>0</v>
      </c>
      <c r="L24" s="603">
        <v>0</v>
      </c>
      <c r="M24" s="172">
        <v>0</v>
      </c>
      <c r="N24" s="171">
        <v>0</v>
      </c>
      <c r="O24" s="603">
        <v>0</v>
      </c>
      <c r="P24" s="172">
        <v>0</v>
      </c>
    </row>
    <row r="25" spans="1:16">
      <c r="A25" s="176" t="s">
        <v>1053</v>
      </c>
      <c r="B25" s="152">
        <f t="shared" si="0"/>
        <v>96409745</v>
      </c>
      <c r="C25" s="180"/>
      <c r="D25" s="181">
        <f t="shared" si="1"/>
        <v>92371817</v>
      </c>
      <c r="E25" s="173">
        <v>74334957</v>
      </c>
      <c r="F25" s="604">
        <v>0</v>
      </c>
      <c r="G25" s="174">
        <v>72146529</v>
      </c>
      <c r="H25" s="173">
        <v>6929862</v>
      </c>
      <c r="I25" s="604">
        <v>0</v>
      </c>
      <c r="J25" s="174">
        <v>6072510</v>
      </c>
      <c r="K25" s="173">
        <v>13096682</v>
      </c>
      <c r="L25" s="604">
        <v>0</v>
      </c>
      <c r="M25" s="174">
        <v>12295329</v>
      </c>
      <c r="N25" s="173">
        <v>2048244</v>
      </c>
      <c r="O25" s="604">
        <v>0</v>
      </c>
      <c r="P25" s="174">
        <v>1857449</v>
      </c>
    </row>
    <row r="26" spans="1:16">
      <c r="A26" s="175" t="s">
        <v>1054</v>
      </c>
      <c r="B26" s="143">
        <f t="shared" si="0"/>
        <v>116888820</v>
      </c>
      <c r="C26" s="178"/>
      <c r="D26" s="179">
        <f t="shared" si="1"/>
        <v>122757541</v>
      </c>
      <c r="E26" s="171">
        <v>25395887</v>
      </c>
      <c r="F26" s="603">
        <v>0</v>
      </c>
      <c r="G26" s="172">
        <v>22977538</v>
      </c>
      <c r="H26" s="171">
        <v>39131097</v>
      </c>
      <c r="I26" s="603">
        <v>0</v>
      </c>
      <c r="J26" s="172">
        <v>39396216</v>
      </c>
      <c r="K26" s="171">
        <v>45806620</v>
      </c>
      <c r="L26" s="603">
        <v>0</v>
      </c>
      <c r="M26" s="172">
        <v>52981091</v>
      </c>
      <c r="N26" s="171">
        <v>6555216</v>
      </c>
      <c r="O26" s="603">
        <v>0</v>
      </c>
      <c r="P26" s="172">
        <v>7402696</v>
      </c>
    </row>
    <row r="27" spans="1:16">
      <c r="A27" s="175" t="s">
        <v>1055</v>
      </c>
      <c r="B27" s="143">
        <f t="shared" si="0"/>
        <v>25499948</v>
      </c>
      <c r="C27" s="178"/>
      <c r="D27" s="179">
        <f t="shared" si="1"/>
        <v>25312744</v>
      </c>
      <c r="E27" s="171">
        <v>17903589</v>
      </c>
      <c r="F27" s="603">
        <v>0</v>
      </c>
      <c r="G27" s="172">
        <v>18751995</v>
      </c>
      <c r="H27" s="171">
        <v>4389081</v>
      </c>
      <c r="I27" s="603">
        <v>0</v>
      </c>
      <c r="J27" s="172">
        <v>2233123</v>
      </c>
      <c r="K27" s="171">
        <v>2913671</v>
      </c>
      <c r="L27" s="603">
        <v>0</v>
      </c>
      <c r="M27" s="172">
        <v>3826979</v>
      </c>
      <c r="N27" s="171">
        <v>293607</v>
      </c>
      <c r="O27" s="603">
        <v>0</v>
      </c>
      <c r="P27" s="172">
        <v>500647</v>
      </c>
    </row>
    <row r="28" spans="1:16">
      <c r="A28" s="175" t="s">
        <v>1056</v>
      </c>
      <c r="B28" s="143">
        <f t="shared" si="0"/>
        <v>25868505</v>
      </c>
      <c r="C28" s="178"/>
      <c r="D28" s="179">
        <f t="shared" si="1"/>
        <v>22320766</v>
      </c>
      <c r="E28" s="171">
        <v>7302112</v>
      </c>
      <c r="F28" s="603">
        <v>0</v>
      </c>
      <c r="G28" s="172">
        <v>5037074</v>
      </c>
      <c r="H28" s="171">
        <v>8186805</v>
      </c>
      <c r="I28" s="603">
        <v>0</v>
      </c>
      <c r="J28" s="172">
        <v>6666455</v>
      </c>
      <c r="K28" s="171">
        <v>9091987</v>
      </c>
      <c r="L28" s="603">
        <v>0</v>
      </c>
      <c r="M28" s="172">
        <v>9313460</v>
      </c>
      <c r="N28" s="171">
        <v>1287601</v>
      </c>
      <c r="O28" s="603">
        <v>0</v>
      </c>
      <c r="P28" s="172">
        <v>1303777</v>
      </c>
    </row>
    <row r="29" spans="1:16">
      <c r="A29" s="176" t="s">
        <v>1057</v>
      </c>
      <c r="B29" s="152">
        <f t="shared" si="0"/>
        <v>168257273</v>
      </c>
      <c r="C29" s="180"/>
      <c r="D29" s="181">
        <f t="shared" si="1"/>
        <v>170391051</v>
      </c>
      <c r="E29" s="173">
        <v>50601588</v>
      </c>
      <c r="F29" s="604">
        <v>0</v>
      </c>
      <c r="G29" s="174">
        <v>46766607</v>
      </c>
      <c r="H29" s="173">
        <v>51706983</v>
      </c>
      <c r="I29" s="604">
        <v>0</v>
      </c>
      <c r="J29" s="174">
        <v>48295794</v>
      </c>
      <c r="K29" s="173">
        <v>57812278</v>
      </c>
      <c r="L29" s="604">
        <v>0</v>
      </c>
      <c r="M29" s="174">
        <v>66121530</v>
      </c>
      <c r="N29" s="173">
        <v>8136424</v>
      </c>
      <c r="O29" s="604">
        <v>0</v>
      </c>
      <c r="P29" s="174">
        <v>9207120</v>
      </c>
    </row>
    <row r="30" spans="1:16">
      <c r="A30" s="176" t="s">
        <v>608</v>
      </c>
      <c r="B30" s="152">
        <f t="shared" si="0"/>
        <v>53797471</v>
      </c>
      <c r="C30" s="180"/>
      <c r="D30" s="181">
        <f t="shared" si="1"/>
        <v>58611765</v>
      </c>
      <c r="E30" s="173">
        <v>53428526</v>
      </c>
      <c r="F30" s="604">
        <v>0</v>
      </c>
      <c r="G30" s="174">
        <v>58475411</v>
      </c>
      <c r="H30" s="173">
        <v>0</v>
      </c>
      <c r="I30" s="604">
        <v>0</v>
      </c>
      <c r="J30" s="174">
        <v>136354</v>
      </c>
      <c r="K30" s="173">
        <v>193543</v>
      </c>
      <c r="L30" s="604">
        <v>0</v>
      </c>
      <c r="M30" s="174">
        <v>0</v>
      </c>
      <c r="N30" s="173">
        <v>175402</v>
      </c>
      <c r="O30" s="604">
        <v>0</v>
      </c>
      <c r="P30" s="174">
        <v>0</v>
      </c>
    </row>
    <row r="31" spans="1:16">
      <c r="A31" s="176" t="s">
        <v>609</v>
      </c>
      <c r="B31" s="152">
        <f t="shared" si="0"/>
        <v>176183262</v>
      </c>
      <c r="C31" s="180"/>
      <c r="D31" s="181">
        <f t="shared" si="1"/>
        <v>176451427</v>
      </c>
      <c r="E31" s="173">
        <v>175821392</v>
      </c>
      <c r="F31" s="604">
        <v>0</v>
      </c>
      <c r="G31" s="174">
        <v>176124332</v>
      </c>
      <c r="H31" s="173">
        <v>176433</v>
      </c>
      <c r="I31" s="604">
        <v>0</v>
      </c>
      <c r="J31" s="174">
        <v>162146</v>
      </c>
      <c r="K31" s="173">
        <v>147882</v>
      </c>
      <c r="L31" s="604">
        <v>0</v>
      </c>
      <c r="M31" s="174">
        <v>135094</v>
      </c>
      <c r="N31" s="173">
        <v>37555</v>
      </c>
      <c r="O31" s="604">
        <v>0</v>
      </c>
      <c r="P31" s="174">
        <v>29855</v>
      </c>
    </row>
    <row r="32" spans="1:16">
      <c r="A32" s="176" t="s">
        <v>1058</v>
      </c>
      <c r="B32" s="152">
        <f t="shared" si="0"/>
        <v>372946244</v>
      </c>
      <c r="C32" s="180"/>
      <c r="D32" s="181">
        <f t="shared" si="1"/>
        <v>76459175</v>
      </c>
      <c r="E32" s="173">
        <v>371346289</v>
      </c>
      <c r="F32" s="604">
        <v>0</v>
      </c>
      <c r="G32" s="174">
        <v>74571192</v>
      </c>
      <c r="H32" s="173">
        <v>681695</v>
      </c>
      <c r="I32" s="604">
        <v>0</v>
      </c>
      <c r="J32" s="174">
        <v>1956831</v>
      </c>
      <c r="K32" s="173">
        <v>751381</v>
      </c>
      <c r="L32" s="604">
        <v>0</v>
      </c>
      <c r="M32" s="174">
        <v>-608125</v>
      </c>
      <c r="N32" s="173">
        <v>166879</v>
      </c>
      <c r="O32" s="604">
        <v>0</v>
      </c>
      <c r="P32" s="174">
        <v>539277</v>
      </c>
    </row>
    <row r="33" spans="1:16">
      <c r="A33" s="175" t="s">
        <v>1059</v>
      </c>
      <c r="B33" s="143">
        <f t="shared" si="0"/>
        <v>135195</v>
      </c>
      <c r="C33" s="178"/>
      <c r="D33" s="179">
        <f t="shared" si="1"/>
        <v>318945</v>
      </c>
      <c r="E33" s="171">
        <v>135195</v>
      </c>
      <c r="F33" s="603">
        <v>0</v>
      </c>
      <c r="G33" s="172">
        <v>318944</v>
      </c>
      <c r="H33" s="171">
        <v>0</v>
      </c>
      <c r="I33" s="603">
        <v>0</v>
      </c>
      <c r="J33" s="172">
        <v>1</v>
      </c>
      <c r="K33" s="171">
        <v>0</v>
      </c>
      <c r="L33" s="603">
        <v>0</v>
      </c>
      <c r="M33" s="172">
        <v>0</v>
      </c>
      <c r="N33" s="171">
        <v>0</v>
      </c>
      <c r="O33" s="603">
        <v>0</v>
      </c>
      <c r="P33" s="172">
        <v>0</v>
      </c>
    </row>
    <row r="34" spans="1:16">
      <c r="A34" s="176" t="s">
        <v>1061</v>
      </c>
      <c r="B34" s="152">
        <f t="shared" si="0"/>
        <v>135195</v>
      </c>
      <c r="C34" s="180"/>
      <c r="D34" s="181">
        <f t="shared" si="1"/>
        <v>318945</v>
      </c>
      <c r="E34" s="173">
        <v>135195</v>
      </c>
      <c r="F34" s="604">
        <v>0</v>
      </c>
      <c r="G34" s="174">
        <v>318944</v>
      </c>
      <c r="H34" s="173">
        <v>0</v>
      </c>
      <c r="I34" s="604">
        <v>0</v>
      </c>
      <c r="J34" s="174">
        <v>1</v>
      </c>
      <c r="K34" s="173">
        <v>0</v>
      </c>
      <c r="L34" s="604">
        <v>0</v>
      </c>
      <c r="M34" s="174">
        <v>0</v>
      </c>
      <c r="N34" s="173">
        <v>0</v>
      </c>
      <c r="O34" s="604">
        <v>0</v>
      </c>
      <c r="P34" s="174">
        <v>0</v>
      </c>
    </row>
    <row r="35" spans="1:16">
      <c r="A35" s="176" t="s">
        <v>1060</v>
      </c>
      <c r="B35" s="152">
        <f t="shared" si="0"/>
        <v>0</v>
      </c>
      <c r="C35" s="180"/>
      <c r="D35" s="181">
        <f t="shared" si="1"/>
        <v>0</v>
      </c>
      <c r="E35" s="173">
        <v>0</v>
      </c>
      <c r="F35" s="604">
        <v>0</v>
      </c>
      <c r="G35" s="174">
        <v>0</v>
      </c>
      <c r="H35" s="173">
        <v>0</v>
      </c>
      <c r="I35" s="604">
        <v>0</v>
      </c>
      <c r="J35" s="174">
        <v>0</v>
      </c>
      <c r="K35" s="173">
        <v>0</v>
      </c>
      <c r="L35" s="604">
        <v>0</v>
      </c>
      <c r="M35" s="174">
        <v>0</v>
      </c>
      <c r="N35" s="173">
        <v>0</v>
      </c>
      <c r="O35" s="604">
        <v>0</v>
      </c>
      <c r="P35" s="174">
        <v>0</v>
      </c>
    </row>
    <row r="36" spans="1:16">
      <c r="A36" s="176" t="s">
        <v>1045</v>
      </c>
      <c r="B36" s="152">
        <f t="shared" si="0"/>
        <v>135195</v>
      </c>
      <c r="C36" s="182"/>
      <c r="D36" s="181">
        <f t="shared" si="1"/>
        <v>318945</v>
      </c>
      <c r="E36" s="173">
        <v>135195</v>
      </c>
      <c r="F36" s="604">
        <v>0</v>
      </c>
      <c r="G36" s="174">
        <v>318944</v>
      </c>
      <c r="H36" s="173">
        <v>0</v>
      </c>
      <c r="I36" s="604">
        <v>0</v>
      </c>
      <c r="J36" s="174">
        <v>1</v>
      </c>
      <c r="K36" s="173">
        <v>0</v>
      </c>
      <c r="L36" s="604">
        <v>0</v>
      </c>
      <c r="M36" s="174">
        <v>0</v>
      </c>
      <c r="N36" s="173">
        <v>0</v>
      </c>
      <c r="O36" s="604">
        <v>0</v>
      </c>
      <c r="P36" s="174">
        <v>0</v>
      </c>
    </row>
    <row r="37" spans="1:16">
      <c r="A37" s="176" t="s">
        <v>1044</v>
      </c>
      <c r="B37" s="152">
        <f t="shared" si="0"/>
        <v>373081439</v>
      </c>
      <c r="C37" s="182"/>
      <c r="D37" s="181">
        <f t="shared" si="1"/>
        <v>76778120</v>
      </c>
      <c r="E37" s="173">
        <v>371481484</v>
      </c>
      <c r="F37" s="604">
        <v>0</v>
      </c>
      <c r="G37" s="174">
        <v>74890136</v>
      </c>
      <c r="H37" s="173">
        <v>681695</v>
      </c>
      <c r="I37" s="604">
        <v>0</v>
      </c>
      <c r="J37" s="174">
        <v>1956832</v>
      </c>
      <c r="K37" s="173">
        <v>751381</v>
      </c>
      <c r="L37" s="604">
        <v>0</v>
      </c>
      <c r="M37" s="174">
        <v>-608125</v>
      </c>
      <c r="N37" s="173">
        <v>166879</v>
      </c>
      <c r="O37" s="604">
        <v>0</v>
      </c>
      <c r="P37" s="174">
        <v>539277</v>
      </c>
    </row>
    <row r="38" spans="1:16">
      <c r="N38" s="169"/>
      <c r="O38" s="169"/>
      <c r="P38" s="169"/>
    </row>
    <row r="39" spans="1:16">
      <c r="N39" s="169"/>
      <c r="O39" s="169"/>
      <c r="P39" s="169"/>
    </row>
    <row r="40" spans="1:16">
      <c r="N40" s="170"/>
      <c r="O40" s="170"/>
      <c r="P40" s="170"/>
    </row>
    <row r="41" spans="1:16">
      <c r="N41" s="170"/>
      <c r="O41" s="170"/>
      <c r="P41" s="170"/>
    </row>
    <row r="42" spans="1:16">
      <c r="N42" s="170"/>
      <c r="O42" s="170"/>
      <c r="P42" s="170"/>
    </row>
    <row r="43" spans="1:16">
      <c r="N43" s="170"/>
      <c r="O43" s="170"/>
      <c r="P43" s="170"/>
    </row>
  </sheetData>
  <mergeCells count="9">
    <mergeCell ref="A3:P3"/>
    <mergeCell ref="A4:P4"/>
    <mergeCell ref="B8:D8"/>
    <mergeCell ref="E8:G8"/>
    <mergeCell ref="H8:J8"/>
    <mergeCell ref="N8:P8"/>
    <mergeCell ref="A6:G6"/>
    <mergeCell ref="O6:P6"/>
    <mergeCell ref="K8:M8"/>
  </mergeCells>
  <pageMargins left="0.74803149606299213" right="0.74803149606299213" top="0.98425196850393704" bottom="0.98425196850393704" header="0.51181102362204722" footer="0.51181102362204722"/>
  <pageSetup paperSize="8" scale="6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  <pageSetUpPr fitToPage="1"/>
  </sheetPr>
  <dimension ref="A1:L95"/>
  <sheetViews>
    <sheetView zoomScaleNormal="100" workbookViewId="0">
      <selection sqref="A1:D1"/>
    </sheetView>
  </sheetViews>
  <sheetFormatPr defaultRowHeight="15"/>
  <cols>
    <col min="1" max="1" width="70.7109375" style="213" customWidth="1"/>
    <col min="2" max="2" width="6.7109375" style="215" customWidth="1"/>
    <col min="3" max="4" width="13.7109375" style="214" customWidth="1"/>
    <col min="5" max="12" width="13.7109375" style="213" customWidth="1"/>
  </cols>
  <sheetData>
    <row r="1" spans="1:12">
      <c r="A1" s="819" t="s">
        <v>1214</v>
      </c>
      <c r="B1" s="819"/>
      <c r="C1" s="819"/>
      <c r="D1" s="819"/>
    </row>
    <row r="2" spans="1:12" s="534" customFormat="1" ht="15.75">
      <c r="A2" s="820" t="s">
        <v>982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</row>
    <row r="3" spans="1:12" s="534" customFormat="1" ht="15.75">
      <c r="A3" s="820" t="s">
        <v>1198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</row>
    <row r="4" spans="1:12" s="412" customFormat="1" ht="14.25">
      <c r="A4" s="414"/>
      <c r="B4" s="415"/>
      <c r="C4" s="416"/>
      <c r="D4" s="416"/>
      <c r="E4" s="417"/>
      <c r="F4" s="417"/>
      <c r="G4" s="417"/>
      <c r="H4" s="417"/>
      <c r="I4" s="417"/>
      <c r="J4" s="417"/>
      <c r="K4" s="417"/>
      <c r="L4" s="417"/>
    </row>
    <row r="5" spans="1:12" s="412" customFormat="1" ht="26.25" customHeight="1">
      <c r="A5" s="821" t="s">
        <v>1062</v>
      </c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821"/>
    </row>
    <row r="6" spans="1:12" s="412" customFormat="1" ht="9.75" customHeight="1" thickBot="1">
      <c r="A6" s="414"/>
      <c r="B6" s="415"/>
      <c r="C6" s="416"/>
      <c r="D6" s="418"/>
      <c r="E6" s="417"/>
      <c r="F6" s="417"/>
      <c r="G6" s="417"/>
      <c r="H6" s="417"/>
      <c r="I6" s="417"/>
      <c r="J6" s="417"/>
      <c r="K6" s="417"/>
      <c r="L6" s="419" t="s">
        <v>547</v>
      </c>
    </row>
    <row r="7" spans="1:12" s="412" customFormat="1" thickBot="1">
      <c r="A7" s="806" t="s">
        <v>1</v>
      </c>
      <c r="B7" s="807"/>
      <c r="C7" s="806" t="s">
        <v>956</v>
      </c>
      <c r="D7" s="807"/>
      <c r="E7" s="806" t="s">
        <v>957</v>
      </c>
      <c r="F7" s="807"/>
      <c r="G7" s="806" t="s">
        <v>958</v>
      </c>
      <c r="H7" s="807"/>
      <c r="I7" s="806" t="s">
        <v>959</v>
      </c>
      <c r="J7" s="807"/>
      <c r="K7" s="806" t="s">
        <v>1096</v>
      </c>
      <c r="L7" s="807"/>
    </row>
    <row r="8" spans="1:12" s="412" customFormat="1" ht="26.25" thickBot="1">
      <c r="A8" s="420" t="s">
        <v>486</v>
      </c>
      <c r="B8" s="421" t="s">
        <v>548</v>
      </c>
      <c r="C8" s="422" t="s">
        <v>549</v>
      </c>
      <c r="D8" s="423" t="s">
        <v>550</v>
      </c>
      <c r="E8" s="424" t="s">
        <v>549</v>
      </c>
      <c r="F8" s="423" t="s">
        <v>550</v>
      </c>
      <c r="G8" s="424" t="s">
        <v>549</v>
      </c>
      <c r="H8" s="423" t="s">
        <v>550</v>
      </c>
      <c r="I8" s="424" t="s">
        <v>549</v>
      </c>
      <c r="J8" s="423" t="s">
        <v>550</v>
      </c>
      <c r="K8" s="424" t="s">
        <v>549</v>
      </c>
      <c r="L8" s="423" t="s">
        <v>550</v>
      </c>
    </row>
    <row r="9" spans="1:12" s="412" customFormat="1" ht="14.25">
      <c r="A9" s="425" t="s">
        <v>551</v>
      </c>
      <c r="B9" s="426">
        <v>1</v>
      </c>
      <c r="C9" s="427">
        <f t="shared" ref="C9:L9" si="0">+C10+C13</f>
        <v>8170065</v>
      </c>
      <c r="D9" s="428">
        <f t="shared" si="0"/>
        <v>0</v>
      </c>
      <c r="E9" s="429">
        <f t="shared" si="0"/>
        <v>8170065</v>
      </c>
      <c r="F9" s="428">
        <f t="shared" si="0"/>
        <v>0</v>
      </c>
      <c r="G9" s="429">
        <f t="shared" si="0"/>
        <v>0</v>
      </c>
      <c r="H9" s="428">
        <f t="shared" si="0"/>
        <v>0</v>
      </c>
      <c r="I9" s="429">
        <f t="shared" ref="I9:J9" si="1">+I10+I13</f>
        <v>0</v>
      </c>
      <c r="J9" s="428">
        <f t="shared" si="1"/>
        <v>0</v>
      </c>
      <c r="K9" s="429">
        <f t="shared" si="0"/>
        <v>0</v>
      </c>
      <c r="L9" s="428">
        <f t="shared" si="0"/>
        <v>0</v>
      </c>
    </row>
    <row r="10" spans="1:12" s="412" customFormat="1" ht="14.25">
      <c r="A10" s="430" t="s">
        <v>960</v>
      </c>
      <c r="B10" s="431">
        <v>2</v>
      </c>
      <c r="C10" s="432">
        <f>+C11+C12</f>
        <v>8170065</v>
      </c>
      <c r="D10" s="433">
        <f>+D11+D12</f>
        <v>0</v>
      </c>
      <c r="E10" s="434">
        <f t="shared" ref="E10:L10" si="2">+E11+E12</f>
        <v>8170065</v>
      </c>
      <c r="F10" s="433">
        <f t="shared" si="2"/>
        <v>0</v>
      </c>
      <c r="G10" s="434">
        <f t="shared" si="2"/>
        <v>0</v>
      </c>
      <c r="H10" s="433">
        <f t="shared" si="2"/>
        <v>0</v>
      </c>
      <c r="I10" s="434">
        <f t="shared" ref="I10:J10" si="3">+I11+I12</f>
        <v>0</v>
      </c>
      <c r="J10" s="433">
        <f t="shared" si="3"/>
        <v>0</v>
      </c>
      <c r="K10" s="434">
        <f t="shared" si="2"/>
        <v>0</v>
      </c>
      <c r="L10" s="433">
        <f t="shared" si="2"/>
        <v>0</v>
      </c>
    </row>
    <row r="11" spans="1:12" s="412" customFormat="1" ht="14.25">
      <c r="A11" s="435" t="s">
        <v>552</v>
      </c>
      <c r="B11" s="436">
        <v>3</v>
      </c>
      <c r="C11" s="437">
        <f>+E11+G11+K11</f>
        <v>0</v>
      </c>
      <c r="D11" s="438">
        <f>+F11+H11+L11</f>
        <v>0</v>
      </c>
      <c r="E11" s="439">
        <v>0</v>
      </c>
      <c r="F11" s="438">
        <v>0</v>
      </c>
      <c r="G11" s="439">
        <v>0</v>
      </c>
      <c r="H11" s="438">
        <v>0</v>
      </c>
      <c r="I11" s="439">
        <v>0</v>
      </c>
      <c r="J11" s="438">
        <v>0</v>
      </c>
      <c r="K11" s="439">
        <v>0</v>
      </c>
      <c r="L11" s="438">
        <v>0</v>
      </c>
    </row>
    <row r="12" spans="1:12" s="412" customFormat="1" ht="14.25">
      <c r="A12" s="435" t="s">
        <v>553</v>
      </c>
      <c r="B12" s="436">
        <v>4</v>
      </c>
      <c r="C12" s="437">
        <f>+E12+G12+K12</f>
        <v>8170065</v>
      </c>
      <c r="D12" s="438">
        <f>+F12+H12+L12</f>
        <v>0</v>
      </c>
      <c r="E12" s="439">
        <v>8170065</v>
      </c>
      <c r="F12" s="438">
        <v>0</v>
      </c>
      <c r="G12" s="439">
        <v>0</v>
      </c>
      <c r="H12" s="438">
        <v>0</v>
      </c>
      <c r="I12" s="439">
        <v>0</v>
      </c>
      <c r="J12" s="438">
        <v>0</v>
      </c>
      <c r="K12" s="439">
        <v>0</v>
      </c>
      <c r="L12" s="438">
        <v>0</v>
      </c>
    </row>
    <row r="13" spans="1:12" s="412" customFormat="1" ht="14.25">
      <c r="A13" s="430" t="s">
        <v>961</v>
      </c>
      <c r="B13" s="431">
        <v>5</v>
      </c>
      <c r="C13" s="432">
        <f t="shared" ref="C13:L13" si="4">+C14</f>
        <v>0</v>
      </c>
      <c r="D13" s="433">
        <f t="shared" si="4"/>
        <v>0</v>
      </c>
      <c r="E13" s="434">
        <f t="shared" si="4"/>
        <v>0</v>
      </c>
      <c r="F13" s="440">
        <f t="shared" si="4"/>
        <v>0</v>
      </c>
      <c r="G13" s="432">
        <f t="shared" si="4"/>
        <v>0</v>
      </c>
      <c r="H13" s="433">
        <f t="shared" si="4"/>
        <v>0</v>
      </c>
      <c r="I13" s="434">
        <f t="shared" si="4"/>
        <v>0</v>
      </c>
      <c r="J13" s="433">
        <f t="shared" si="4"/>
        <v>0</v>
      </c>
      <c r="K13" s="434">
        <f t="shared" si="4"/>
        <v>0</v>
      </c>
      <c r="L13" s="433">
        <f t="shared" si="4"/>
        <v>0</v>
      </c>
    </row>
    <row r="14" spans="1:12" s="412" customFormat="1" thickBot="1">
      <c r="A14" s="441" t="s">
        <v>554</v>
      </c>
      <c r="B14" s="442">
        <v>6</v>
      </c>
      <c r="C14" s="443">
        <f>+E14+G14+K14</f>
        <v>0</v>
      </c>
      <c r="D14" s="444">
        <f>+F14+H14+L14</f>
        <v>0</v>
      </c>
      <c r="E14" s="445">
        <v>0</v>
      </c>
      <c r="F14" s="444">
        <v>0</v>
      </c>
      <c r="G14" s="445">
        <v>0</v>
      </c>
      <c r="H14" s="444">
        <v>0</v>
      </c>
      <c r="I14" s="445">
        <v>0</v>
      </c>
      <c r="J14" s="444">
        <v>0</v>
      </c>
      <c r="K14" s="445">
        <v>0</v>
      </c>
      <c r="L14" s="444">
        <v>0</v>
      </c>
    </row>
    <row r="15" spans="1:12" s="412" customFormat="1" thickBot="1">
      <c r="A15" s="446" t="s">
        <v>962</v>
      </c>
      <c r="B15" s="447">
        <v>7</v>
      </c>
      <c r="C15" s="448">
        <f t="shared" ref="C15:L15" si="5">+C16+C22+C28+C29+C30+C36</f>
        <v>4734725826</v>
      </c>
      <c r="D15" s="449">
        <f t="shared" si="5"/>
        <v>4299628892</v>
      </c>
      <c r="E15" s="450">
        <f t="shared" si="5"/>
        <v>4974710091</v>
      </c>
      <c r="F15" s="449">
        <f t="shared" si="5"/>
        <v>4299628892</v>
      </c>
      <c r="G15" s="450">
        <f t="shared" si="5"/>
        <v>1309997</v>
      </c>
      <c r="H15" s="449">
        <f t="shared" si="5"/>
        <v>0</v>
      </c>
      <c r="I15" s="450">
        <f t="shared" ref="I15:J15" si="6">+I16+I22+I28+I29+I30+I36</f>
        <v>588848</v>
      </c>
      <c r="J15" s="449">
        <f t="shared" si="6"/>
        <v>0</v>
      </c>
      <c r="K15" s="450">
        <f t="shared" si="5"/>
        <v>175402</v>
      </c>
      <c r="L15" s="449">
        <f t="shared" si="5"/>
        <v>0</v>
      </c>
    </row>
    <row r="16" spans="1:12" s="412" customFormat="1" thickBot="1">
      <c r="A16" s="451" t="s">
        <v>1097</v>
      </c>
      <c r="B16" s="452">
        <v>8</v>
      </c>
      <c r="C16" s="453">
        <f t="shared" ref="C16:D16" si="7">+C17+C21</f>
        <v>4604622502</v>
      </c>
      <c r="D16" s="453">
        <f t="shared" si="7"/>
        <v>4018785677</v>
      </c>
      <c r="E16" s="455">
        <f t="shared" ref="E16:L16" si="8">+E17+E20</f>
        <v>4604622502</v>
      </c>
      <c r="F16" s="455">
        <f t="shared" si="8"/>
        <v>4018785677</v>
      </c>
      <c r="G16" s="454">
        <f t="shared" si="8"/>
        <v>0</v>
      </c>
      <c r="H16" s="455">
        <f t="shared" si="8"/>
        <v>0</v>
      </c>
      <c r="I16" s="454">
        <f t="shared" ref="I16:J16" si="9">+I17+I20</f>
        <v>0</v>
      </c>
      <c r="J16" s="455">
        <f t="shared" si="9"/>
        <v>0</v>
      </c>
      <c r="K16" s="454">
        <f t="shared" si="8"/>
        <v>0</v>
      </c>
      <c r="L16" s="455">
        <f t="shared" si="8"/>
        <v>0</v>
      </c>
    </row>
    <row r="17" spans="1:12" s="412" customFormat="1" ht="14.25">
      <c r="A17" s="456" t="s">
        <v>963</v>
      </c>
      <c r="B17" s="457">
        <v>9</v>
      </c>
      <c r="C17" s="458">
        <f t="shared" ref="C17:L17" si="10">+C18+C19</f>
        <v>4279918388</v>
      </c>
      <c r="D17" s="459">
        <f t="shared" si="10"/>
        <v>3711963254</v>
      </c>
      <c r="E17" s="459">
        <f t="shared" si="10"/>
        <v>4279918388</v>
      </c>
      <c r="F17" s="459">
        <f t="shared" si="10"/>
        <v>3711963254</v>
      </c>
      <c r="G17" s="460">
        <f t="shared" si="10"/>
        <v>0</v>
      </c>
      <c r="H17" s="459">
        <f t="shared" si="10"/>
        <v>0</v>
      </c>
      <c r="I17" s="460">
        <f t="shared" ref="I17:J17" si="11">+I18+I19</f>
        <v>0</v>
      </c>
      <c r="J17" s="459">
        <f t="shared" si="11"/>
        <v>0</v>
      </c>
      <c r="K17" s="460">
        <f t="shared" si="10"/>
        <v>0</v>
      </c>
      <c r="L17" s="459">
        <f t="shared" si="10"/>
        <v>0</v>
      </c>
    </row>
    <row r="18" spans="1:12" s="412" customFormat="1" ht="14.25">
      <c r="A18" s="461" t="s">
        <v>555</v>
      </c>
      <c r="B18" s="462">
        <v>10</v>
      </c>
      <c r="C18" s="463">
        <f>+E18+G18+K18</f>
        <v>3395359422</v>
      </c>
      <c r="D18" s="464">
        <f>+F18+H18+L18</f>
        <v>3141869235</v>
      </c>
      <c r="E18" s="465">
        <v>3395359422</v>
      </c>
      <c r="F18" s="464">
        <v>3141869235</v>
      </c>
      <c r="G18" s="465">
        <v>0</v>
      </c>
      <c r="H18" s="464">
        <v>0</v>
      </c>
      <c r="I18" s="465">
        <v>0</v>
      </c>
      <c r="J18" s="464">
        <v>0</v>
      </c>
      <c r="K18" s="465">
        <v>0</v>
      </c>
      <c r="L18" s="464">
        <v>0</v>
      </c>
    </row>
    <row r="19" spans="1:12" s="412" customFormat="1" ht="14.25">
      <c r="A19" s="466" t="s">
        <v>556</v>
      </c>
      <c r="B19" s="462">
        <v>11</v>
      </c>
      <c r="C19" s="463">
        <f>+E19+G19+K19</f>
        <v>884558966</v>
      </c>
      <c r="D19" s="464">
        <f>+F19+H19+L19</f>
        <v>570094019</v>
      </c>
      <c r="E19" s="465">
        <v>884558966</v>
      </c>
      <c r="F19" s="464">
        <v>570094019</v>
      </c>
      <c r="G19" s="465">
        <v>0</v>
      </c>
      <c r="H19" s="464">
        <v>0</v>
      </c>
      <c r="I19" s="465">
        <v>0</v>
      </c>
      <c r="J19" s="464">
        <v>0</v>
      </c>
      <c r="K19" s="465">
        <v>0</v>
      </c>
      <c r="L19" s="464">
        <v>0</v>
      </c>
    </row>
    <row r="20" spans="1:12" s="412" customFormat="1" ht="14.25">
      <c r="A20" s="430" t="s">
        <v>964</v>
      </c>
      <c r="B20" s="457">
        <v>12</v>
      </c>
      <c r="C20" s="458">
        <f t="shared" ref="C20:L20" si="12">+C21</f>
        <v>324704114</v>
      </c>
      <c r="D20" s="459">
        <f t="shared" si="12"/>
        <v>306822423</v>
      </c>
      <c r="E20" s="459">
        <f t="shared" si="12"/>
        <v>324704114</v>
      </c>
      <c r="F20" s="459">
        <f t="shared" si="12"/>
        <v>306822423</v>
      </c>
      <c r="G20" s="460">
        <f t="shared" si="12"/>
        <v>0</v>
      </c>
      <c r="H20" s="459">
        <f t="shared" si="12"/>
        <v>0</v>
      </c>
      <c r="I20" s="460">
        <f t="shared" si="12"/>
        <v>0</v>
      </c>
      <c r="J20" s="459">
        <f t="shared" si="12"/>
        <v>0</v>
      </c>
      <c r="K20" s="460">
        <f t="shared" si="12"/>
        <v>0</v>
      </c>
      <c r="L20" s="459">
        <f t="shared" si="12"/>
        <v>0</v>
      </c>
    </row>
    <row r="21" spans="1:12" s="412" customFormat="1" thickBot="1">
      <c r="A21" s="461" t="s">
        <v>557</v>
      </c>
      <c r="B21" s="462">
        <v>13</v>
      </c>
      <c r="C21" s="463">
        <f>+E21+G21+K21</f>
        <v>324704114</v>
      </c>
      <c r="D21" s="467">
        <f>+F21+H21+L21</f>
        <v>306822423</v>
      </c>
      <c r="E21" s="465">
        <v>324704114</v>
      </c>
      <c r="F21" s="464">
        <v>306822423</v>
      </c>
      <c r="G21" s="465">
        <v>0</v>
      </c>
      <c r="H21" s="467">
        <v>0</v>
      </c>
      <c r="I21" s="465">
        <v>0</v>
      </c>
      <c r="J21" s="467">
        <v>0</v>
      </c>
      <c r="K21" s="465">
        <v>0</v>
      </c>
      <c r="L21" s="467">
        <v>0</v>
      </c>
    </row>
    <row r="22" spans="1:12" s="412" customFormat="1" thickBot="1">
      <c r="A22" s="468" t="s">
        <v>965</v>
      </c>
      <c r="B22" s="452">
        <v>14</v>
      </c>
      <c r="C22" s="453">
        <f t="shared" ref="C22:L22" si="13">+C23+C26</f>
        <v>129077094</v>
      </c>
      <c r="D22" s="469">
        <f t="shared" si="13"/>
        <v>38347321</v>
      </c>
      <c r="E22" s="454">
        <f t="shared" si="13"/>
        <v>127591695</v>
      </c>
      <c r="F22" s="469">
        <f t="shared" si="13"/>
        <v>38347321</v>
      </c>
      <c r="G22" s="454">
        <f t="shared" si="13"/>
        <v>1309997</v>
      </c>
      <c r="H22" s="469">
        <f t="shared" si="13"/>
        <v>0</v>
      </c>
      <c r="I22" s="454">
        <f t="shared" ref="I22:J22" si="14">+I23+I26</f>
        <v>588848</v>
      </c>
      <c r="J22" s="469">
        <f t="shared" si="14"/>
        <v>0</v>
      </c>
      <c r="K22" s="454">
        <f t="shared" si="13"/>
        <v>175402</v>
      </c>
      <c r="L22" s="469">
        <f t="shared" si="13"/>
        <v>0</v>
      </c>
    </row>
    <row r="23" spans="1:12" s="412" customFormat="1" ht="14.25">
      <c r="A23" s="470" t="s">
        <v>966</v>
      </c>
      <c r="B23" s="471">
        <v>15</v>
      </c>
      <c r="C23" s="472">
        <f t="shared" ref="C23:L23" si="15">+C24+C25</f>
        <v>59034871</v>
      </c>
      <c r="D23" s="473">
        <f t="shared" si="15"/>
        <v>9652081</v>
      </c>
      <c r="E23" s="474">
        <f t="shared" si="15"/>
        <v>57549472</v>
      </c>
      <c r="F23" s="473">
        <f t="shared" si="15"/>
        <v>9652081</v>
      </c>
      <c r="G23" s="474">
        <f t="shared" si="15"/>
        <v>1309997</v>
      </c>
      <c r="H23" s="473">
        <f t="shared" si="15"/>
        <v>0</v>
      </c>
      <c r="I23" s="474">
        <f t="shared" ref="I23:J23" si="16">+I24+I25</f>
        <v>588848</v>
      </c>
      <c r="J23" s="473">
        <f t="shared" si="16"/>
        <v>0</v>
      </c>
      <c r="K23" s="474">
        <f t="shared" si="15"/>
        <v>175402</v>
      </c>
      <c r="L23" s="473">
        <f t="shared" si="15"/>
        <v>0</v>
      </c>
    </row>
    <row r="24" spans="1:12" s="412" customFormat="1" ht="14.25">
      <c r="A24" s="461" t="s">
        <v>558</v>
      </c>
      <c r="B24" s="462">
        <v>16</v>
      </c>
      <c r="C24" s="463">
        <f>+E24+G24+K24</f>
        <v>0</v>
      </c>
      <c r="D24" s="475">
        <f>+F24+H24+L24</f>
        <v>0</v>
      </c>
      <c r="E24" s="465">
        <v>0</v>
      </c>
      <c r="F24" s="475">
        <v>0</v>
      </c>
      <c r="G24" s="465">
        <v>0</v>
      </c>
      <c r="H24" s="475">
        <v>0</v>
      </c>
      <c r="I24" s="465">
        <v>0</v>
      </c>
      <c r="J24" s="475">
        <v>0</v>
      </c>
      <c r="K24" s="465">
        <v>0</v>
      </c>
      <c r="L24" s="475">
        <v>0</v>
      </c>
    </row>
    <row r="25" spans="1:12" s="412" customFormat="1" ht="14.25">
      <c r="A25" s="466" t="s">
        <v>559</v>
      </c>
      <c r="B25" s="462">
        <v>17</v>
      </c>
      <c r="C25" s="463">
        <f>+E25+G25+K25</f>
        <v>59034871</v>
      </c>
      <c r="D25" s="475">
        <f>+F25+H25+L25</f>
        <v>9652081</v>
      </c>
      <c r="E25" s="465">
        <v>57549472</v>
      </c>
      <c r="F25" s="475">
        <v>9652081</v>
      </c>
      <c r="G25" s="465">
        <v>1309997</v>
      </c>
      <c r="H25" s="475">
        <v>0</v>
      </c>
      <c r="I25" s="465">
        <v>588848</v>
      </c>
      <c r="J25" s="475">
        <v>0</v>
      </c>
      <c r="K25" s="465">
        <v>175402</v>
      </c>
      <c r="L25" s="475">
        <v>0</v>
      </c>
    </row>
    <row r="26" spans="1:12" s="412" customFormat="1" ht="14.25">
      <c r="A26" s="430" t="s">
        <v>967</v>
      </c>
      <c r="B26" s="457">
        <v>18</v>
      </c>
      <c r="C26" s="458">
        <f t="shared" ref="C26:L26" si="17">+C27</f>
        <v>70042223</v>
      </c>
      <c r="D26" s="459">
        <f t="shared" si="17"/>
        <v>28695240</v>
      </c>
      <c r="E26" s="460">
        <f t="shared" si="17"/>
        <v>70042223</v>
      </c>
      <c r="F26" s="459">
        <f>+F27</f>
        <v>28695240</v>
      </c>
      <c r="G26" s="460">
        <f t="shared" si="17"/>
        <v>0</v>
      </c>
      <c r="H26" s="459">
        <f t="shared" si="17"/>
        <v>0</v>
      </c>
      <c r="I26" s="460">
        <f t="shared" si="17"/>
        <v>0</v>
      </c>
      <c r="J26" s="459">
        <f t="shared" si="17"/>
        <v>0</v>
      </c>
      <c r="K26" s="460">
        <f t="shared" si="17"/>
        <v>0</v>
      </c>
      <c r="L26" s="459">
        <f t="shared" si="17"/>
        <v>0</v>
      </c>
    </row>
    <row r="27" spans="1:12" s="412" customFormat="1" thickBot="1">
      <c r="A27" s="441" t="s">
        <v>560</v>
      </c>
      <c r="B27" s="476">
        <v>19</v>
      </c>
      <c r="C27" s="477">
        <f t="shared" ref="C27:D29" si="18">+E27+G27+K27</f>
        <v>70042223</v>
      </c>
      <c r="D27" s="478">
        <f t="shared" si="18"/>
        <v>28695240</v>
      </c>
      <c r="E27" s="479">
        <v>70042223</v>
      </c>
      <c r="F27" s="478">
        <v>28695240</v>
      </c>
      <c r="G27" s="479">
        <v>0</v>
      </c>
      <c r="H27" s="478">
        <v>0</v>
      </c>
      <c r="I27" s="479">
        <v>0</v>
      </c>
      <c r="J27" s="478">
        <v>0</v>
      </c>
      <c r="K27" s="479">
        <v>0</v>
      </c>
      <c r="L27" s="478">
        <v>0</v>
      </c>
    </row>
    <row r="28" spans="1:12" s="412" customFormat="1" thickBot="1">
      <c r="A28" s="468" t="s">
        <v>561</v>
      </c>
      <c r="B28" s="452">
        <v>20</v>
      </c>
      <c r="C28" s="453">
        <f t="shared" si="18"/>
        <v>0</v>
      </c>
      <c r="D28" s="469">
        <f t="shared" si="18"/>
        <v>0</v>
      </c>
      <c r="E28" s="454">
        <v>0</v>
      </c>
      <c r="F28" s="469">
        <v>0</v>
      </c>
      <c r="G28" s="454">
        <v>0</v>
      </c>
      <c r="H28" s="469">
        <v>0</v>
      </c>
      <c r="I28" s="454">
        <v>0</v>
      </c>
      <c r="J28" s="469">
        <v>0</v>
      </c>
      <c r="K28" s="454">
        <v>0</v>
      </c>
      <c r="L28" s="469">
        <v>0</v>
      </c>
    </row>
    <row r="29" spans="1:12" s="412" customFormat="1" thickBot="1">
      <c r="A29" s="468" t="s">
        <v>562</v>
      </c>
      <c r="B29" s="452">
        <v>21</v>
      </c>
      <c r="C29" s="453">
        <f t="shared" si="18"/>
        <v>0</v>
      </c>
      <c r="D29" s="469">
        <f t="shared" si="18"/>
        <v>0</v>
      </c>
      <c r="E29" s="454">
        <v>0</v>
      </c>
      <c r="F29" s="469">
        <v>0</v>
      </c>
      <c r="G29" s="454">
        <v>0</v>
      </c>
      <c r="H29" s="469">
        <v>0</v>
      </c>
      <c r="I29" s="454">
        <v>0</v>
      </c>
      <c r="J29" s="469">
        <v>0</v>
      </c>
      <c r="K29" s="454">
        <v>0</v>
      </c>
      <c r="L29" s="469">
        <v>0</v>
      </c>
    </row>
    <row r="30" spans="1:12" s="412" customFormat="1" thickBot="1">
      <c r="A30" s="468" t="s">
        <v>968</v>
      </c>
      <c r="B30" s="452">
        <v>22</v>
      </c>
      <c r="C30" s="453">
        <f t="shared" ref="C30:L30" si="19">+C31+C34</f>
        <v>1026230</v>
      </c>
      <c r="D30" s="469">
        <f t="shared" si="19"/>
        <v>242495894</v>
      </c>
      <c r="E30" s="454">
        <v>242495894</v>
      </c>
      <c r="F30" s="469">
        <v>242495894</v>
      </c>
      <c r="G30" s="454">
        <f t="shared" si="19"/>
        <v>0</v>
      </c>
      <c r="H30" s="469">
        <f t="shared" si="19"/>
        <v>0</v>
      </c>
      <c r="I30" s="454">
        <f t="shared" ref="I30:J30" si="20">+I31+I34</f>
        <v>0</v>
      </c>
      <c r="J30" s="469">
        <f t="shared" si="20"/>
        <v>0</v>
      </c>
      <c r="K30" s="454">
        <f t="shared" si="19"/>
        <v>0</v>
      </c>
      <c r="L30" s="469">
        <f t="shared" si="19"/>
        <v>0</v>
      </c>
    </row>
    <row r="31" spans="1:12" s="412" customFormat="1" ht="14.25">
      <c r="A31" s="470" t="s">
        <v>969</v>
      </c>
      <c r="B31" s="471">
        <v>23</v>
      </c>
      <c r="C31" s="472">
        <f t="shared" ref="C31:L31" si="21">+C32+C33</f>
        <v>0</v>
      </c>
      <c r="D31" s="473">
        <f t="shared" si="21"/>
        <v>0</v>
      </c>
      <c r="E31" s="474">
        <f t="shared" si="21"/>
        <v>0</v>
      </c>
      <c r="F31" s="473">
        <f t="shared" si="21"/>
        <v>0</v>
      </c>
      <c r="G31" s="474">
        <f t="shared" si="21"/>
        <v>0</v>
      </c>
      <c r="H31" s="473">
        <f t="shared" si="21"/>
        <v>0</v>
      </c>
      <c r="I31" s="474">
        <f t="shared" ref="I31:J31" si="22">+I32+I33</f>
        <v>0</v>
      </c>
      <c r="J31" s="473">
        <f t="shared" si="22"/>
        <v>0</v>
      </c>
      <c r="K31" s="474">
        <f t="shared" si="21"/>
        <v>0</v>
      </c>
      <c r="L31" s="473">
        <f t="shared" si="21"/>
        <v>0</v>
      </c>
    </row>
    <row r="32" spans="1:12" s="412" customFormat="1" ht="14.25">
      <c r="A32" s="461" t="s">
        <v>563</v>
      </c>
      <c r="B32" s="462">
        <v>24</v>
      </c>
      <c r="C32" s="463">
        <f>+E32+G32+K32</f>
        <v>0</v>
      </c>
      <c r="D32" s="475">
        <f>+F32+H32+L32</f>
        <v>0</v>
      </c>
      <c r="E32" s="465">
        <v>0</v>
      </c>
      <c r="F32" s="475">
        <v>0</v>
      </c>
      <c r="G32" s="465">
        <v>0</v>
      </c>
      <c r="H32" s="475">
        <v>0</v>
      </c>
      <c r="I32" s="465">
        <v>0</v>
      </c>
      <c r="J32" s="475">
        <v>0</v>
      </c>
      <c r="K32" s="465">
        <v>0</v>
      </c>
      <c r="L32" s="475">
        <v>0</v>
      </c>
    </row>
    <row r="33" spans="1:12" s="412" customFormat="1" ht="14.25">
      <c r="A33" s="466" t="s">
        <v>564</v>
      </c>
      <c r="B33" s="462">
        <v>25</v>
      </c>
      <c r="C33" s="463">
        <f>+E33+G33+K33</f>
        <v>0</v>
      </c>
      <c r="D33" s="475">
        <f>+F33+H33+L33</f>
        <v>0</v>
      </c>
      <c r="E33" s="465">
        <v>0</v>
      </c>
      <c r="F33" s="475">
        <v>0</v>
      </c>
      <c r="G33" s="465">
        <v>0</v>
      </c>
      <c r="H33" s="475">
        <v>0</v>
      </c>
      <c r="I33" s="465">
        <v>0</v>
      </c>
      <c r="J33" s="475">
        <v>0</v>
      </c>
      <c r="K33" s="465">
        <v>0</v>
      </c>
      <c r="L33" s="475">
        <v>0</v>
      </c>
    </row>
    <row r="34" spans="1:12" s="412" customFormat="1" ht="14.25">
      <c r="A34" s="430" t="s">
        <v>970</v>
      </c>
      <c r="B34" s="457">
        <v>26</v>
      </c>
      <c r="C34" s="458">
        <f t="shared" ref="C34:L34" si="23">+C35</f>
        <v>1026230</v>
      </c>
      <c r="D34" s="459">
        <f t="shared" si="23"/>
        <v>242495894</v>
      </c>
      <c r="E34" s="460">
        <f t="shared" si="23"/>
        <v>1026230</v>
      </c>
      <c r="F34" s="459">
        <f t="shared" si="23"/>
        <v>242495894</v>
      </c>
      <c r="G34" s="460">
        <f t="shared" si="23"/>
        <v>0</v>
      </c>
      <c r="H34" s="459">
        <f t="shared" si="23"/>
        <v>0</v>
      </c>
      <c r="I34" s="460">
        <f t="shared" si="23"/>
        <v>0</v>
      </c>
      <c r="J34" s="459">
        <f t="shared" si="23"/>
        <v>0</v>
      </c>
      <c r="K34" s="460">
        <f t="shared" si="23"/>
        <v>0</v>
      </c>
      <c r="L34" s="459">
        <f t="shared" si="23"/>
        <v>0</v>
      </c>
    </row>
    <row r="35" spans="1:12" s="412" customFormat="1" thickBot="1">
      <c r="A35" s="441" t="s">
        <v>565</v>
      </c>
      <c r="B35" s="476">
        <v>27</v>
      </c>
      <c r="C35" s="477">
        <f>+E35+G35+K35</f>
        <v>1026230</v>
      </c>
      <c r="D35" s="478">
        <f>+F35+H35+L35</f>
        <v>242495894</v>
      </c>
      <c r="E35" s="479">
        <v>1026230</v>
      </c>
      <c r="F35" s="478">
        <v>242495894</v>
      </c>
      <c r="G35" s="479">
        <v>0</v>
      </c>
      <c r="H35" s="478">
        <v>0</v>
      </c>
      <c r="I35" s="479">
        <v>0</v>
      </c>
      <c r="J35" s="478">
        <v>0</v>
      </c>
      <c r="K35" s="479">
        <v>0</v>
      </c>
      <c r="L35" s="478">
        <v>0</v>
      </c>
    </row>
    <row r="36" spans="1:12" s="412" customFormat="1" thickBot="1">
      <c r="A36" s="468" t="s">
        <v>566</v>
      </c>
      <c r="B36" s="452">
        <v>28</v>
      </c>
      <c r="C36" s="453">
        <f>+E36+G36+K36</f>
        <v>0</v>
      </c>
      <c r="D36" s="469">
        <f>+F36+H36+L36</f>
        <v>0</v>
      </c>
      <c r="E36" s="454">
        <v>0</v>
      </c>
      <c r="F36" s="469">
        <v>0</v>
      </c>
      <c r="G36" s="454">
        <v>0</v>
      </c>
      <c r="H36" s="469">
        <v>0</v>
      </c>
      <c r="I36" s="454">
        <v>0</v>
      </c>
      <c r="J36" s="469">
        <v>0</v>
      </c>
      <c r="K36" s="454">
        <v>0</v>
      </c>
      <c r="L36" s="469">
        <v>0</v>
      </c>
    </row>
    <row r="37" spans="1:12" s="412" customFormat="1" thickBot="1">
      <c r="A37" s="480" t="s">
        <v>971</v>
      </c>
      <c r="B37" s="447">
        <v>29</v>
      </c>
      <c r="C37" s="448">
        <f t="shared" ref="C37:L37" si="24">+C38+C39+C40</f>
        <v>25190000</v>
      </c>
      <c r="D37" s="481">
        <f t="shared" si="24"/>
        <v>25190000</v>
      </c>
      <c r="E37" s="450">
        <f t="shared" si="24"/>
        <v>25190000</v>
      </c>
      <c r="F37" s="481">
        <f t="shared" si="24"/>
        <v>25190000</v>
      </c>
      <c r="G37" s="450">
        <f t="shared" si="24"/>
        <v>0</v>
      </c>
      <c r="H37" s="481">
        <f t="shared" si="24"/>
        <v>0</v>
      </c>
      <c r="I37" s="450">
        <f t="shared" ref="I37:J37" si="25">+I38+I39+I40</f>
        <v>0</v>
      </c>
      <c r="J37" s="481">
        <f t="shared" si="25"/>
        <v>0</v>
      </c>
      <c r="K37" s="450">
        <f t="shared" si="24"/>
        <v>0</v>
      </c>
      <c r="L37" s="481">
        <f t="shared" si="24"/>
        <v>0</v>
      </c>
    </row>
    <row r="38" spans="1:12" s="412" customFormat="1" ht="14.25">
      <c r="A38" s="482" t="s">
        <v>567</v>
      </c>
      <c r="B38" s="483">
        <v>30</v>
      </c>
      <c r="C38" s="484">
        <f t="shared" ref="C38:D40" si="26">+E38+G38+K38</f>
        <v>25190000</v>
      </c>
      <c r="D38" s="485">
        <f t="shared" si="26"/>
        <v>25190000</v>
      </c>
      <c r="E38" s="486">
        <v>25190000</v>
      </c>
      <c r="F38" s="487">
        <v>25190000</v>
      </c>
      <c r="G38" s="486">
        <v>0</v>
      </c>
      <c r="H38" s="487">
        <v>0</v>
      </c>
      <c r="I38" s="486">
        <v>0</v>
      </c>
      <c r="J38" s="487">
        <v>0</v>
      </c>
      <c r="K38" s="486">
        <v>0</v>
      </c>
      <c r="L38" s="487">
        <v>0</v>
      </c>
    </row>
    <row r="39" spans="1:12" s="412" customFormat="1" ht="14.25">
      <c r="A39" s="488" t="s">
        <v>568</v>
      </c>
      <c r="B39" s="436">
        <v>31</v>
      </c>
      <c r="C39" s="489">
        <f t="shared" si="26"/>
        <v>0</v>
      </c>
      <c r="D39" s="438">
        <f t="shared" si="26"/>
        <v>0</v>
      </c>
      <c r="E39" s="439">
        <v>0</v>
      </c>
      <c r="F39" s="438">
        <v>0</v>
      </c>
      <c r="G39" s="439">
        <v>0</v>
      </c>
      <c r="H39" s="438">
        <v>0</v>
      </c>
      <c r="I39" s="439">
        <v>0</v>
      </c>
      <c r="J39" s="438">
        <v>0</v>
      </c>
      <c r="K39" s="439">
        <v>0</v>
      </c>
      <c r="L39" s="438">
        <v>0</v>
      </c>
    </row>
    <row r="40" spans="1:12" s="412" customFormat="1" thickBot="1">
      <c r="A40" s="490" t="s">
        <v>569</v>
      </c>
      <c r="B40" s="442">
        <v>32</v>
      </c>
      <c r="C40" s="491">
        <f t="shared" si="26"/>
        <v>0</v>
      </c>
      <c r="D40" s="492">
        <f t="shared" si="26"/>
        <v>0</v>
      </c>
      <c r="E40" s="445">
        <v>0</v>
      </c>
      <c r="F40" s="444">
        <v>0</v>
      </c>
      <c r="G40" s="445">
        <v>0</v>
      </c>
      <c r="H40" s="444">
        <v>0</v>
      </c>
      <c r="I40" s="445">
        <v>0</v>
      </c>
      <c r="J40" s="444">
        <v>0</v>
      </c>
      <c r="K40" s="445">
        <v>0</v>
      </c>
      <c r="L40" s="444">
        <v>0</v>
      </c>
    </row>
    <row r="41" spans="1:12" s="412" customFormat="1" thickBot="1">
      <c r="A41" s="480" t="s">
        <v>972</v>
      </c>
      <c r="B41" s="447">
        <v>33</v>
      </c>
      <c r="C41" s="448">
        <f t="shared" ref="C41:L41" si="27">+C42+C45</f>
        <v>0</v>
      </c>
      <c r="D41" s="481">
        <f t="shared" si="27"/>
        <v>0</v>
      </c>
      <c r="E41" s="450">
        <f t="shared" si="27"/>
        <v>0</v>
      </c>
      <c r="F41" s="481">
        <f t="shared" si="27"/>
        <v>0</v>
      </c>
      <c r="G41" s="450">
        <f t="shared" si="27"/>
        <v>0</v>
      </c>
      <c r="H41" s="481">
        <f t="shared" si="27"/>
        <v>0</v>
      </c>
      <c r="I41" s="450">
        <f t="shared" ref="I41:J41" si="28">+I42+I45</f>
        <v>0</v>
      </c>
      <c r="J41" s="481">
        <f t="shared" si="28"/>
        <v>0</v>
      </c>
      <c r="K41" s="450">
        <f t="shared" si="27"/>
        <v>0</v>
      </c>
      <c r="L41" s="481">
        <f t="shared" si="27"/>
        <v>0</v>
      </c>
    </row>
    <row r="42" spans="1:12" s="412" customFormat="1" ht="14.25">
      <c r="A42" s="470" t="s">
        <v>973</v>
      </c>
      <c r="B42" s="471">
        <v>34</v>
      </c>
      <c r="C42" s="472">
        <f t="shared" ref="C42:L42" si="29">+C43+C44</f>
        <v>0</v>
      </c>
      <c r="D42" s="473">
        <f t="shared" si="29"/>
        <v>0</v>
      </c>
      <c r="E42" s="474">
        <f t="shared" si="29"/>
        <v>0</v>
      </c>
      <c r="F42" s="473">
        <f t="shared" si="29"/>
        <v>0</v>
      </c>
      <c r="G42" s="474">
        <f t="shared" si="29"/>
        <v>0</v>
      </c>
      <c r="H42" s="473">
        <f t="shared" si="29"/>
        <v>0</v>
      </c>
      <c r="I42" s="474">
        <f t="shared" ref="I42:J42" si="30">+I43+I44</f>
        <v>0</v>
      </c>
      <c r="J42" s="473">
        <f t="shared" si="30"/>
        <v>0</v>
      </c>
      <c r="K42" s="474">
        <f t="shared" si="29"/>
        <v>0</v>
      </c>
      <c r="L42" s="473">
        <f t="shared" si="29"/>
        <v>0</v>
      </c>
    </row>
    <row r="43" spans="1:12" s="412" customFormat="1" ht="14.25">
      <c r="A43" s="461" t="s">
        <v>570</v>
      </c>
      <c r="B43" s="462">
        <v>35</v>
      </c>
      <c r="C43" s="463">
        <f>+E43+G43+K43</f>
        <v>0</v>
      </c>
      <c r="D43" s="475">
        <f>+F43+H43+L43</f>
        <v>0</v>
      </c>
      <c r="E43" s="465">
        <v>0</v>
      </c>
      <c r="F43" s="475">
        <v>0</v>
      </c>
      <c r="G43" s="465">
        <v>0</v>
      </c>
      <c r="H43" s="475">
        <v>0</v>
      </c>
      <c r="I43" s="465">
        <v>0</v>
      </c>
      <c r="J43" s="475">
        <v>0</v>
      </c>
      <c r="K43" s="465">
        <v>0</v>
      </c>
      <c r="L43" s="475">
        <v>0</v>
      </c>
    </row>
    <row r="44" spans="1:12" s="412" customFormat="1" ht="14.25">
      <c r="A44" s="466" t="s">
        <v>564</v>
      </c>
      <c r="B44" s="462">
        <v>36</v>
      </c>
      <c r="C44" s="463">
        <f>+E44+G44+K44</f>
        <v>0</v>
      </c>
      <c r="D44" s="475">
        <f>+F44+H44+L44</f>
        <v>0</v>
      </c>
      <c r="E44" s="465">
        <v>0</v>
      </c>
      <c r="F44" s="475">
        <v>0</v>
      </c>
      <c r="G44" s="465">
        <v>0</v>
      </c>
      <c r="H44" s="475">
        <v>0</v>
      </c>
      <c r="I44" s="465">
        <v>0</v>
      </c>
      <c r="J44" s="475">
        <v>0</v>
      </c>
      <c r="K44" s="465">
        <v>0</v>
      </c>
      <c r="L44" s="475">
        <v>0</v>
      </c>
    </row>
    <row r="45" spans="1:12" s="412" customFormat="1" ht="14.25">
      <c r="A45" s="430" t="s">
        <v>974</v>
      </c>
      <c r="B45" s="457">
        <v>37</v>
      </c>
      <c r="C45" s="458">
        <f t="shared" ref="C45:L45" si="31">+C46</f>
        <v>0</v>
      </c>
      <c r="D45" s="493">
        <f t="shared" si="31"/>
        <v>0</v>
      </c>
      <c r="E45" s="460">
        <f t="shared" si="31"/>
        <v>0</v>
      </c>
      <c r="F45" s="459">
        <f t="shared" si="31"/>
        <v>0</v>
      </c>
      <c r="G45" s="460">
        <f t="shared" si="31"/>
        <v>0</v>
      </c>
      <c r="H45" s="459">
        <f t="shared" si="31"/>
        <v>0</v>
      </c>
      <c r="I45" s="460">
        <f t="shared" si="31"/>
        <v>0</v>
      </c>
      <c r="J45" s="459">
        <f t="shared" si="31"/>
        <v>0</v>
      </c>
      <c r="K45" s="460">
        <f t="shared" si="31"/>
        <v>0</v>
      </c>
      <c r="L45" s="459">
        <f t="shared" si="31"/>
        <v>0</v>
      </c>
    </row>
    <row r="46" spans="1:12" s="412" customFormat="1" thickBot="1">
      <c r="A46" s="441" t="s">
        <v>565</v>
      </c>
      <c r="B46" s="476">
        <v>38</v>
      </c>
      <c r="C46" s="477">
        <f>+E46+G46+K46</f>
        <v>0</v>
      </c>
      <c r="D46" s="478">
        <f>+F46+H46+L46</f>
        <v>0</v>
      </c>
      <c r="E46" s="479">
        <v>0</v>
      </c>
      <c r="F46" s="478">
        <v>0</v>
      </c>
      <c r="G46" s="479">
        <v>0</v>
      </c>
      <c r="H46" s="478">
        <v>0</v>
      </c>
      <c r="I46" s="479">
        <v>0</v>
      </c>
      <c r="J46" s="478">
        <v>0</v>
      </c>
      <c r="K46" s="479">
        <v>0</v>
      </c>
      <c r="L46" s="478">
        <v>0</v>
      </c>
    </row>
    <row r="47" spans="1:12" s="412" customFormat="1" thickBot="1">
      <c r="A47" s="494" t="s">
        <v>975</v>
      </c>
      <c r="B47" s="495">
        <v>39</v>
      </c>
      <c r="C47" s="496">
        <f t="shared" ref="C47:L47" si="32">+C9+C15+C37+C41</f>
        <v>4768085891</v>
      </c>
      <c r="D47" s="497">
        <f t="shared" si="32"/>
        <v>4324818892</v>
      </c>
      <c r="E47" s="498">
        <f t="shared" si="32"/>
        <v>5008070156</v>
      </c>
      <c r="F47" s="497">
        <f t="shared" si="32"/>
        <v>4324818892</v>
      </c>
      <c r="G47" s="498">
        <f t="shared" si="32"/>
        <v>1309997</v>
      </c>
      <c r="H47" s="497">
        <f t="shared" si="32"/>
        <v>0</v>
      </c>
      <c r="I47" s="498">
        <f t="shared" ref="I47:J47" si="33">+I9+I15+I37+I41</f>
        <v>588848</v>
      </c>
      <c r="J47" s="497">
        <f t="shared" si="33"/>
        <v>0</v>
      </c>
      <c r="K47" s="498">
        <f t="shared" si="32"/>
        <v>175402</v>
      </c>
      <c r="L47" s="497">
        <f t="shared" si="32"/>
        <v>0</v>
      </c>
    </row>
    <row r="48" spans="1:12" s="412" customFormat="1" thickBot="1">
      <c r="A48" s="482" t="s">
        <v>571</v>
      </c>
      <c r="B48" s="483">
        <v>40</v>
      </c>
      <c r="C48" s="499">
        <f>+E48+G48+K48</f>
        <v>0</v>
      </c>
      <c r="D48" s="500">
        <f>+F48+H48+L48</f>
        <v>0</v>
      </c>
      <c r="E48" s="486">
        <v>0</v>
      </c>
      <c r="F48" s="500">
        <v>0</v>
      </c>
      <c r="G48" s="486">
        <v>0</v>
      </c>
      <c r="H48" s="500">
        <v>0</v>
      </c>
      <c r="I48" s="486">
        <v>0</v>
      </c>
      <c r="J48" s="500">
        <v>0</v>
      </c>
      <c r="K48" s="486">
        <v>0</v>
      </c>
      <c r="L48" s="500">
        <v>0</v>
      </c>
    </row>
    <row r="49" spans="1:12" s="412" customFormat="1" thickBot="1">
      <c r="A49" s="488" t="s">
        <v>572</v>
      </c>
      <c r="B49" s="436">
        <v>41</v>
      </c>
      <c r="C49" s="499">
        <f>+E49+G49+K49</f>
        <v>0</v>
      </c>
      <c r="D49" s="500">
        <f>+F49+H49+L49</f>
        <v>0</v>
      </c>
      <c r="E49" s="439">
        <v>0</v>
      </c>
      <c r="F49" s="501">
        <v>0</v>
      </c>
      <c r="G49" s="439">
        <v>0</v>
      </c>
      <c r="H49" s="501">
        <v>0</v>
      </c>
      <c r="I49" s="439">
        <v>0</v>
      </c>
      <c r="J49" s="501">
        <v>0</v>
      </c>
      <c r="K49" s="439">
        <v>0</v>
      </c>
      <c r="L49" s="501">
        <v>0</v>
      </c>
    </row>
    <row r="50" spans="1:12" s="412" customFormat="1" thickBot="1">
      <c r="A50" s="494" t="s">
        <v>976</v>
      </c>
      <c r="B50" s="495">
        <v>42</v>
      </c>
      <c r="C50" s="496">
        <f t="shared" ref="C50:L50" si="34">+C48+C49</f>
        <v>0</v>
      </c>
      <c r="D50" s="497">
        <f t="shared" si="34"/>
        <v>0</v>
      </c>
      <c r="E50" s="498">
        <f t="shared" si="34"/>
        <v>0</v>
      </c>
      <c r="F50" s="497">
        <f t="shared" si="34"/>
        <v>0</v>
      </c>
      <c r="G50" s="498">
        <f t="shared" si="34"/>
        <v>0</v>
      </c>
      <c r="H50" s="497">
        <f t="shared" si="34"/>
        <v>0</v>
      </c>
      <c r="I50" s="498">
        <f t="shared" ref="I50:J50" si="35">+I48+I49</f>
        <v>0</v>
      </c>
      <c r="J50" s="497">
        <f t="shared" si="35"/>
        <v>0</v>
      </c>
      <c r="K50" s="498">
        <f t="shared" si="34"/>
        <v>0</v>
      </c>
      <c r="L50" s="497">
        <f t="shared" si="34"/>
        <v>0</v>
      </c>
    </row>
    <row r="51" spans="1:12" s="412" customFormat="1" thickBot="1">
      <c r="A51" s="494" t="s">
        <v>573</v>
      </c>
      <c r="B51" s="495">
        <v>43</v>
      </c>
      <c r="C51" s="496">
        <f>+E51+G51+I51+K51</f>
        <v>116971504</v>
      </c>
      <c r="D51" s="497">
        <f>+F51+H51+J51+L51</f>
        <v>116971504</v>
      </c>
      <c r="E51" s="498">
        <v>114389422</v>
      </c>
      <c r="F51" s="497">
        <v>114389422</v>
      </c>
      <c r="G51" s="498">
        <v>1816308</v>
      </c>
      <c r="H51" s="497">
        <v>1816308</v>
      </c>
      <c r="I51" s="498">
        <v>581526</v>
      </c>
      <c r="J51" s="497">
        <v>581526</v>
      </c>
      <c r="K51" s="498">
        <v>184248</v>
      </c>
      <c r="L51" s="497">
        <v>184248</v>
      </c>
    </row>
    <row r="52" spans="1:12" s="412" customFormat="1" thickBot="1">
      <c r="A52" s="490" t="s">
        <v>574</v>
      </c>
      <c r="B52" s="442">
        <v>44</v>
      </c>
      <c r="C52" s="443">
        <f t="shared" ref="C52:D54" si="36">+E52+G52+K52</f>
        <v>45763830</v>
      </c>
      <c r="D52" s="502">
        <f t="shared" si="36"/>
        <v>45763830</v>
      </c>
      <c r="E52" s="445">
        <v>45597180</v>
      </c>
      <c r="F52" s="502">
        <v>45597180</v>
      </c>
      <c r="G52" s="445">
        <v>166650</v>
      </c>
      <c r="H52" s="502">
        <v>166650</v>
      </c>
      <c r="I52" s="445">
        <v>0</v>
      </c>
      <c r="J52" s="502">
        <v>0</v>
      </c>
      <c r="K52" s="445">
        <v>0</v>
      </c>
      <c r="L52" s="502">
        <v>0</v>
      </c>
    </row>
    <row r="53" spans="1:12" s="412" customFormat="1" thickBot="1">
      <c r="A53" s="490" t="s">
        <v>575</v>
      </c>
      <c r="B53" s="503">
        <v>45</v>
      </c>
      <c r="C53" s="443">
        <f t="shared" si="36"/>
        <v>865000</v>
      </c>
      <c r="D53" s="502">
        <f t="shared" si="36"/>
        <v>865000</v>
      </c>
      <c r="E53" s="504">
        <v>865000</v>
      </c>
      <c r="F53" s="505">
        <v>865000</v>
      </c>
      <c r="G53" s="504"/>
      <c r="H53" s="505"/>
      <c r="I53" s="504">
        <v>0</v>
      </c>
      <c r="J53" s="505">
        <v>0</v>
      </c>
      <c r="K53" s="504">
        <v>0</v>
      </c>
      <c r="L53" s="505">
        <v>0</v>
      </c>
    </row>
    <row r="54" spans="1:12" s="412" customFormat="1" thickBot="1">
      <c r="A54" s="506" t="s">
        <v>576</v>
      </c>
      <c r="B54" s="503">
        <v>46</v>
      </c>
      <c r="C54" s="443">
        <f t="shared" si="36"/>
        <v>40040</v>
      </c>
      <c r="D54" s="502">
        <f t="shared" si="36"/>
        <v>40040</v>
      </c>
      <c r="E54" s="504">
        <v>40040</v>
      </c>
      <c r="F54" s="505">
        <v>40040</v>
      </c>
      <c r="G54" s="504">
        <v>0</v>
      </c>
      <c r="H54" s="505">
        <v>0</v>
      </c>
      <c r="I54" s="504">
        <v>0</v>
      </c>
      <c r="J54" s="505">
        <v>0</v>
      </c>
      <c r="K54" s="504">
        <v>0</v>
      </c>
      <c r="L54" s="505">
        <v>0</v>
      </c>
    </row>
    <row r="55" spans="1:12" s="412" customFormat="1" thickBot="1">
      <c r="A55" s="494" t="s">
        <v>977</v>
      </c>
      <c r="B55" s="495">
        <v>47</v>
      </c>
      <c r="C55" s="496">
        <f>+E55+G55+I55+K55</f>
        <v>46668870</v>
      </c>
      <c r="D55" s="497">
        <f>+F55+H55+J55+L55</f>
        <v>46668870</v>
      </c>
      <c r="E55" s="498">
        <f t="shared" ref="E55:L55" si="37">+E52+E53+E54</f>
        <v>46502220</v>
      </c>
      <c r="F55" s="497">
        <f t="shared" si="37"/>
        <v>46502220</v>
      </c>
      <c r="G55" s="498">
        <f t="shared" si="37"/>
        <v>166650</v>
      </c>
      <c r="H55" s="497">
        <f t="shared" si="37"/>
        <v>166650</v>
      </c>
      <c r="I55" s="498">
        <f t="shared" ref="I55:J55" si="38">+I52+I53+I54</f>
        <v>0</v>
      </c>
      <c r="J55" s="497">
        <f t="shared" si="38"/>
        <v>0</v>
      </c>
      <c r="K55" s="498">
        <f t="shared" si="37"/>
        <v>0</v>
      </c>
      <c r="L55" s="497">
        <f t="shared" si="37"/>
        <v>0</v>
      </c>
    </row>
    <row r="56" spans="1:12" s="412" customFormat="1" thickBot="1">
      <c r="A56" s="494" t="s">
        <v>577</v>
      </c>
      <c r="B56" s="495">
        <v>48</v>
      </c>
      <c r="C56" s="496">
        <f>+E56+G56+I56+K56</f>
        <v>223148200</v>
      </c>
      <c r="D56" s="497">
        <f>+F56+H56+J56+L56</f>
        <v>223148200</v>
      </c>
      <c r="E56" s="498">
        <v>216407341</v>
      </c>
      <c r="F56" s="497">
        <v>216407341</v>
      </c>
      <c r="G56" s="498">
        <v>3504707</v>
      </c>
      <c r="H56" s="497">
        <v>3504707</v>
      </c>
      <c r="I56" s="498">
        <v>2651506</v>
      </c>
      <c r="J56" s="497">
        <v>2651506</v>
      </c>
      <c r="K56" s="498">
        <v>584646</v>
      </c>
      <c r="L56" s="497">
        <v>584646</v>
      </c>
    </row>
    <row r="57" spans="1:12" s="412" customFormat="1" thickBot="1">
      <c r="A57" s="494" t="s">
        <v>578</v>
      </c>
      <c r="B57" s="495">
        <v>49</v>
      </c>
      <c r="C57" s="496">
        <f t="shared" ref="C57:C58" si="39">+E57+G57+I57+K57</f>
        <v>0</v>
      </c>
      <c r="D57" s="497">
        <f t="shared" ref="D57:D58" si="40">+F57+H57+J57+L57</f>
        <v>0</v>
      </c>
      <c r="E57" s="498">
        <v>0</v>
      </c>
      <c r="F57" s="497">
        <v>0</v>
      </c>
      <c r="G57" s="498">
        <v>0</v>
      </c>
      <c r="H57" s="497">
        <v>0</v>
      </c>
      <c r="I57" s="498">
        <v>0</v>
      </c>
      <c r="J57" s="497">
        <v>0</v>
      </c>
      <c r="K57" s="498">
        <v>0</v>
      </c>
      <c r="L57" s="497">
        <v>0</v>
      </c>
    </row>
    <row r="58" spans="1:12" s="412" customFormat="1" thickBot="1">
      <c r="A58" s="507" t="s">
        <v>978</v>
      </c>
      <c r="B58" s="508">
        <v>50</v>
      </c>
      <c r="C58" s="496">
        <f t="shared" si="39"/>
        <v>5396932977</v>
      </c>
      <c r="D58" s="497">
        <f t="shared" si="40"/>
        <v>4711607466</v>
      </c>
      <c r="E58" s="498">
        <f>+E47+E50+E51+E55+E56+E57</f>
        <v>5385369139</v>
      </c>
      <c r="F58" s="498">
        <f>+F47+F50+F51+F55+F56+F57</f>
        <v>4702117875</v>
      </c>
      <c r="G58" s="498">
        <f t="shared" ref="G58:L58" si="41">+G47+G50+G51+G55+G56+G57</f>
        <v>6797662</v>
      </c>
      <c r="H58" s="498">
        <f t="shared" si="41"/>
        <v>5487665</v>
      </c>
      <c r="I58" s="498">
        <f t="shared" ref="I58:J58" si="42">+I47+I50+I51+I55+I56+I57</f>
        <v>3821880</v>
      </c>
      <c r="J58" s="498">
        <f t="shared" si="42"/>
        <v>3233032</v>
      </c>
      <c r="K58" s="498">
        <f t="shared" si="41"/>
        <v>944296</v>
      </c>
      <c r="L58" s="498">
        <f t="shared" si="41"/>
        <v>768894</v>
      </c>
    </row>
    <row r="59" spans="1:12" s="412" customFormat="1" ht="14.25">
      <c r="A59" s="509"/>
      <c r="B59" s="510"/>
      <c r="C59" s="511"/>
      <c r="D59" s="511"/>
      <c r="E59" s="512"/>
      <c r="F59" s="417"/>
      <c r="G59" s="417"/>
      <c r="H59" s="417"/>
      <c r="I59" s="417"/>
      <c r="J59" s="417"/>
      <c r="K59" s="417"/>
      <c r="L59" s="417"/>
    </row>
    <row r="60" spans="1:12" s="412" customFormat="1" ht="14.25">
      <c r="A60" s="509"/>
      <c r="B60" s="510"/>
      <c r="C60" s="511"/>
      <c r="D60" s="511"/>
      <c r="E60" s="512"/>
      <c r="F60" s="417"/>
      <c r="G60" s="417"/>
      <c r="H60" s="417"/>
      <c r="I60" s="417"/>
      <c r="J60" s="417"/>
      <c r="K60" s="417"/>
      <c r="L60" s="417"/>
    </row>
    <row r="61" spans="1:12" s="412" customFormat="1" ht="31.5" customHeight="1">
      <c r="A61" s="808" t="s">
        <v>1063</v>
      </c>
      <c r="B61" s="808"/>
      <c r="C61" s="808"/>
      <c r="D61" s="808"/>
      <c r="E61" s="808"/>
      <c r="F61" s="808"/>
      <c r="G61" s="808"/>
      <c r="H61" s="808"/>
      <c r="I61" s="808"/>
      <c r="J61" s="808"/>
      <c r="K61" s="808"/>
      <c r="L61" s="808"/>
    </row>
    <row r="62" spans="1:12" s="412" customFormat="1" ht="9.75" customHeight="1" thickBot="1">
      <c r="A62" s="417"/>
      <c r="B62" s="513"/>
      <c r="C62" s="418"/>
      <c r="D62" s="418"/>
      <c r="E62" s="512"/>
      <c r="F62" s="417"/>
      <c r="G62" s="417"/>
      <c r="H62" s="417"/>
      <c r="I62" s="417"/>
      <c r="J62" s="417"/>
      <c r="K62" s="417"/>
      <c r="L62" s="419" t="s">
        <v>547</v>
      </c>
    </row>
    <row r="63" spans="1:12" s="412" customFormat="1" thickBot="1">
      <c r="A63" s="806" t="s">
        <v>1</v>
      </c>
      <c r="B63" s="807"/>
      <c r="C63" s="806" t="s">
        <v>956</v>
      </c>
      <c r="D63" s="807"/>
      <c r="E63" s="806" t="s">
        <v>957</v>
      </c>
      <c r="F63" s="807"/>
      <c r="G63" s="806" t="s">
        <v>958</v>
      </c>
      <c r="H63" s="807"/>
      <c r="I63" s="806" t="s">
        <v>959</v>
      </c>
      <c r="J63" s="807"/>
      <c r="K63" s="806" t="s">
        <v>1096</v>
      </c>
      <c r="L63" s="807"/>
    </row>
    <row r="64" spans="1:12" s="412" customFormat="1" ht="26.25" thickBot="1">
      <c r="A64" s="514" t="s">
        <v>487</v>
      </c>
      <c r="B64" s="515" t="s">
        <v>579</v>
      </c>
      <c r="C64" s="817" t="s">
        <v>550</v>
      </c>
      <c r="D64" s="818"/>
      <c r="E64" s="817" t="s">
        <v>550</v>
      </c>
      <c r="F64" s="818"/>
      <c r="G64" s="817" t="s">
        <v>550</v>
      </c>
      <c r="H64" s="818"/>
      <c r="I64" s="817" t="s">
        <v>550</v>
      </c>
      <c r="J64" s="818"/>
      <c r="K64" s="817" t="s">
        <v>550</v>
      </c>
      <c r="L64" s="818"/>
    </row>
    <row r="65" spans="1:12" s="412" customFormat="1" ht="14.25">
      <c r="A65" s="516" t="s">
        <v>580</v>
      </c>
      <c r="B65" s="517">
        <v>1</v>
      </c>
      <c r="C65" s="813">
        <f>+E65+G65+K65+I65</f>
        <v>195456931</v>
      </c>
      <c r="D65" s="814"/>
      <c r="E65" s="813">
        <v>193061975</v>
      </c>
      <c r="F65" s="814"/>
      <c r="G65" s="813">
        <v>1232264</v>
      </c>
      <c r="H65" s="814"/>
      <c r="I65" s="813">
        <v>1162692</v>
      </c>
      <c r="J65" s="814"/>
      <c r="K65" s="813">
        <v>0</v>
      </c>
      <c r="L65" s="814"/>
    </row>
    <row r="66" spans="1:12" s="412" customFormat="1" ht="14.25">
      <c r="A66" s="518" t="s">
        <v>581</v>
      </c>
      <c r="B66" s="519">
        <v>2</v>
      </c>
      <c r="C66" s="815">
        <f t="shared" ref="C66:C70" si="43">+E66+G66+K66+I66</f>
        <v>1329063</v>
      </c>
      <c r="D66" s="816"/>
      <c r="E66" s="815">
        <v>1329063</v>
      </c>
      <c r="F66" s="816"/>
      <c r="G66" s="815">
        <v>0</v>
      </c>
      <c r="H66" s="816"/>
      <c r="I66" s="815">
        <v>0</v>
      </c>
      <c r="J66" s="816"/>
      <c r="K66" s="815">
        <v>0</v>
      </c>
      <c r="L66" s="816"/>
    </row>
    <row r="67" spans="1:12" s="412" customFormat="1" ht="14.25">
      <c r="A67" s="518" t="s">
        <v>582</v>
      </c>
      <c r="B67" s="519">
        <v>3</v>
      </c>
      <c r="C67" s="815">
        <f t="shared" si="43"/>
        <v>0</v>
      </c>
      <c r="D67" s="816"/>
      <c r="E67" s="815">
        <v>0</v>
      </c>
      <c r="F67" s="816"/>
      <c r="G67" s="815">
        <v>0</v>
      </c>
      <c r="H67" s="816"/>
      <c r="I67" s="815">
        <v>0</v>
      </c>
      <c r="J67" s="816"/>
      <c r="K67" s="815">
        <v>0</v>
      </c>
      <c r="L67" s="816"/>
    </row>
    <row r="68" spans="1:12" s="412" customFormat="1" ht="14.25">
      <c r="A68" s="518" t="s">
        <v>583</v>
      </c>
      <c r="B68" s="519">
        <v>4</v>
      </c>
      <c r="C68" s="815">
        <f t="shared" si="43"/>
        <v>4408450916</v>
      </c>
      <c r="D68" s="816"/>
      <c r="E68" s="815">
        <v>4414541247</v>
      </c>
      <c r="F68" s="816"/>
      <c r="G68" s="815">
        <v>-1359686</v>
      </c>
      <c r="H68" s="816"/>
      <c r="I68" s="815">
        <v>-4413867</v>
      </c>
      <c r="J68" s="816"/>
      <c r="K68" s="815">
        <v>-316778</v>
      </c>
      <c r="L68" s="816"/>
    </row>
    <row r="69" spans="1:12" s="412" customFormat="1" ht="14.25">
      <c r="A69" s="518" t="s">
        <v>584</v>
      </c>
      <c r="B69" s="519">
        <v>5</v>
      </c>
      <c r="C69" s="815">
        <f t="shared" si="43"/>
        <v>0</v>
      </c>
      <c r="D69" s="816"/>
      <c r="E69" s="815">
        <v>0</v>
      </c>
      <c r="F69" s="816"/>
      <c r="G69" s="815">
        <v>0</v>
      </c>
      <c r="H69" s="816"/>
      <c r="I69" s="815">
        <v>0</v>
      </c>
      <c r="J69" s="816"/>
      <c r="K69" s="815">
        <v>0</v>
      </c>
      <c r="L69" s="816"/>
    </row>
    <row r="70" spans="1:12" s="412" customFormat="1" thickBot="1">
      <c r="A70" s="520" t="s">
        <v>585</v>
      </c>
      <c r="B70" s="521">
        <v>6</v>
      </c>
      <c r="C70" s="811">
        <f t="shared" si="43"/>
        <v>76778120</v>
      </c>
      <c r="D70" s="812"/>
      <c r="E70" s="811">
        <v>74890136</v>
      </c>
      <c r="F70" s="812"/>
      <c r="G70" s="811">
        <v>1956832</v>
      </c>
      <c r="H70" s="812"/>
      <c r="I70" s="811">
        <v>-608125</v>
      </c>
      <c r="J70" s="812"/>
      <c r="K70" s="811">
        <v>539277</v>
      </c>
      <c r="L70" s="812"/>
    </row>
    <row r="71" spans="1:12" s="412" customFormat="1" thickBot="1">
      <c r="A71" s="494" t="s">
        <v>586</v>
      </c>
      <c r="B71" s="522">
        <v>7</v>
      </c>
      <c r="C71" s="802">
        <f>+E71+G71+K71+I71</f>
        <v>4682015030</v>
      </c>
      <c r="D71" s="803"/>
      <c r="E71" s="802">
        <f>SUM(E65:F70)</f>
        <v>4683822421</v>
      </c>
      <c r="F71" s="803"/>
      <c r="G71" s="802">
        <f>SUM(G65:H70)</f>
        <v>1829410</v>
      </c>
      <c r="H71" s="803"/>
      <c r="I71" s="802">
        <f>SUM(I65:J70)</f>
        <v>-3859300</v>
      </c>
      <c r="J71" s="803"/>
      <c r="K71" s="802">
        <f>SUM(K65:L70)</f>
        <v>222499</v>
      </c>
      <c r="L71" s="803"/>
    </row>
    <row r="72" spans="1:12" s="412" customFormat="1" ht="14.25">
      <c r="A72" s="523" t="s">
        <v>587</v>
      </c>
      <c r="B72" s="517">
        <v>8</v>
      </c>
      <c r="C72" s="813">
        <f>+E72+G72+K72+I72</f>
        <v>4292522</v>
      </c>
      <c r="D72" s="814"/>
      <c r="E72" s="813">
        <v>3090458</v>
      </c>
      <c r="F72" s="814"/>
      <c r="G72" s="813">
        <v>14400</v>
      </c>
      <c r="H72" s="814"/>
      <c r="I72" s="813">
        <v>1172924</v>
      </c>
      <c r="J72" s="814"/>
      <c r="K72" s="813">
        <v>14740</v>
      </c>
      <c r="L72" s="814"/>
    </row>
    <row r="73" spans="1:12" s="412" customFormat="1" ht="14.25">
      <c r="A73" s="523" t="s">
        <v>588</v>
      </c>
      <c r="B73" s="519">
        <v>9</v>
      </c>
      <c r="C73" s="815">
        <f t="shared" ref="C73:C74" si="44">+E73+G73+K73</f>
        <v>7815858</v>
      </c>
      <c r="D73" s="816"/>
      <c r="E73" s="815">
        <v>7815858</v>
      </c>
      <c r="F73" s="816"/>
      <c r="G73" s="815">
        <v>0</v>
      </c>
      <c r="H73" s="816"/>
      <c r="I73" s="815">
        <v>0</v>
      </c>
      <c r="J73" s="816"/>
      <c r="K73" s="815">
        <v>0</v>
      </c>
      <c r="L73" s="816"/>
    </row>
    <row r="74" spans="1:12" s="412" customFormat="1" thickBot="1">
      <c r="A74" s="524" t="s">
        <v>589</v>
      </c>
      <c r="B74" s="525">
        <v>10</v>
      </c>
      <c r="C74" s="811">
        <f t="shared" si="44"/>
        <v>4166995</v>
      </c>
      <c r="D74" s="812"/>
      <c r="E74" s="811">
        <v>4166995</v>
      </c>
      <c r="F74" s="812"/>
      <c r="G74" s="811">
        <v>0</v>
      </c>
      <c r="H74" s="812"/>
      <c r="I74" s="811">
        <v>0</v>
      </c>
      <c r="J74" s="812"/>
      <c r="K74" s="811">
        <v>0</v>
      </c>
      <c r="L74" s="812"/>
    </row>
    <row r="75" spans="1:12" s="412" customFormat="1" thickBot="1">
      <c r="A75" s="494" t="s">
        <v>590</v>
      </c>
      <c r="B75" s="522">
        <v>11</v>
      </c>
      <c r="C75" s="802">
        <f>+C72+C73+C74</f>
        <v>16275375</v>
      </c>
      <c r="D75" s="803"/>
      <c r="E75" s="802">
        <f>+E72+E73+E74</f>
        <v>15073311</v>
      </c>
      <c r="F75" s="803"/>
      <c r="G75" s="802">
        <f>+G72+G73+G74</f>
        <v>14400</v>
      </c>
      <c r="H75" s="803"/>
      <c r="I75" s="802">
        <f>+I72+I73+I74</f>
        <v>1172924</v>
      </c>
      <c r="J75" s="803"/>
      <c r="K75" s="802">
        <f>+K72+K73+K74</f>
        <v>14740</v>
      </c>
      <c r="L75" s="803"/>
    </row>
    <row r="76" spans="1:12" s="412" customFormat="1" thickBot="1">
      <c r="A76" s="494" t="s">
        <v>591</v>
      </c>
      <c r="B76" s="522">
        <v>12</v>
      </c>
      <c r="C76" s="802">
        <v>0</v>
      </c>
      <c r="D76" s="803"/>
      <c r="E76" s="802">
        <v>0</v>
      </c>
      <c r="F76" s="803"/>
      <c r="G76" s="802">
        <v>0</v>
      </c>
      <c r="H76" s="803"/>
      <c r="I76" s="802">
        <v>0</v>
      </c>
      <c r="J76" s="803"/>
      <c r="K76" s="802">
        <v>0</v>
      </c>
      <c r="L76" s="803"/>
    </row>
    <row r="77" spans="1:12" s="412" customFormat="1" thickBot="1">
      <c r="A77" s="494" t="s">
        <v>592</v>
      </c>
      <c r="B77" s="522">
        <v>13</v>
      </c>
      <c r="C77" s="802">
        <v>0</v>
      </c>
      <c r="D77" s="803"/>
      <c r="E77" s="802">
        <v>0</v>
      </c>
      <c r="F77" s="803"/>
      <c r="G77" s="802">
        <v>0</v>
      </c>
      <c r="H77" s="803"/>
      <c r="I77" s="802">
        <v>0</v>
      </c>
      <c r="J77" s="803"/>
      <c r="K77" s="802">
        <v>0</v>
      </c>
      <c r="L77" s="803"/>
    </row>
    <row r="78" spans="1:12" s="412" customFormat="1" thickBot="1">
      <c r="A78" s="494" t="s">
        <v>593</v>
      </c>
      <c r="B78" s="522">
        <v>14</v>
      </c>
      <c r="C78" s="809">
        <f>+E78+G78+K78+I78</f>
        <v>13317061</v>
      </c>
      <c r="D78" s="810"/>
      <c r="E78" s="809">
        <v>3222143</v>
      </c>
      <c r="F78" s="810"/>
      <c r="G78" s="809">
        <v>3643855</v>
      </c>
      <c r="H78" s="810"/>
      <c r="I78" s="809">
        <v>5919408</v>
      </c>
      <c r="J78" s="810"/>
      <c r="K78" s="809">
        <v>531655</v>
      </c>
      <c r="L78" s="810"/>
    </row>
    <row r="79" spans="1:12" s="412" customFormat="1" thickBot="1">
      <c r="A79" s="494" t="s">
        <v>594</v>
      </c>
      <c r="B79" s="522">
        <v>12</v>
      </c>
      <c r="C79" s="809">
        <f>+C71+C75+C78</f>
        <v>4711607466</v>
      </c>
      <c r="D79" s="810"/>
      <c r="E79" s="809">
        <f>+E71+E75+E78</f>
        <v>4702117875</v>
      </c>
      <c r="F79" s="810"/>
      <c r="G79" s="809">
        <f>+G71+G75+G78</f>
        <v>5487665</v>
      </c>
      <c r="H79" s="810"/>
      <c r="I79" s="809">
        <f>+I71+I75+I78</f>
        <v>3233032</v>
      </c>
      <c r="J79" s="810"/>
      <c r="K79" s="809">
        <f>+K71+K75+K78</f>
        <v>768894</v>
      </c>
      <c r="L79" s="810"/>
    </row>
    <row r="80" spans="1:12" s="412" customFormat="1" thickBot="1">
      <c r="A80" s="507" t="s">
        <v>595</v>
      </c>
      <c r="B80" s="526">
        <v>15</v>
      </c>
      <c r="C80" s="802">
        <f>+C71+C75+C76+C77+C78</f>
        <v>4711607466</v>
      </c>
      <c r="D80" s="803"/>
      <c r="E80" s="802">
        <f>+E71+E75+E76+E77+E78</f>
        <v>4702117875</v>
      </c>
      <c r="F80" s="803"/>
      <c r="G80" s="802">
        <f>+G71+G75+G76+G77+G78</f>
        <v>5487665</v>
      </c>
      <c r="H80" s="803"/>
      <c r="I80" s="802">
        <f>+I71+I75+I76+I77+I78</f>
        <v>3233032</v>
      </c>
      <c r="J80" s="803"/>
      <c r="K80" s="802">
        <f>+K71+K75+K76+K77+K78</f>
        <v>768894</v>
      </c>
      <c r="L80" s="803"/>
    </row>
    <row r="81" spans="1:12" s="412" customFormat="1" ht="14.25">
      <c r="A81" s="417"/>
      <c r="B81" s="510"/>
      <c r="C81" s="418"/>
      <c r="D81" s="418"/>
      <c r="E81" s="512"/>
      <c r="F81" s="417"/>
      <c r="G81" s="417"/>
      <c r="H81" s="417"/>
      <c r="I81" s="417"/>
      <c r="J81" s="417"/>
      <c r="K81" s="417"/>
      <c r="L81" s="417"/>
    </row>
    <row r="82" spans="1:12" s="412" customFormat="1" ht="14.25">
      <c r="A82" s="804"/>
      <c r="B82" s="805"/>
      <c r="C82" s="805"/>
      <c r="D82" s="805"/>
      <c r="E82" s="512"/>
      <c r="F82" s="417"/>
      <c r="G82" s="417"/>
      <c r="H82" s="417"/>
      <c r="I82" s="417"/>
      <c r="J82" s="417"/>
      <c r="K82" s="417"/>
      <c r="L82" s="417"/>
    </row>
    <row r="83" spans="1:12" s="412" customFormat="1" ht="14.25">
      <c r="A83" s="808" t="s">
        <v>1100</v>
      </c>
      <c r="B83" s="808"/>
      <c r="C83" s="808"/>
      <c r="D83" s="808"/>
      <c r="E83" s="808"/>
      <c r="F83" s="808"/>
      <c r="G83" s="808"/>
      <c r="H83" s="808"/>
      <c r="I83" s="808"/>
      <c r="J83" s="808"/>
      <c r="K83" s="808"/>
      <c r="L83" s="808"/>
    </row>
    <row r="84" spans="1:12" s="412" customFormat="1" ht="14.25" customHeight="1" thickBot="1">
      <c r="A84" s="417"/>
      <c r="B84" s="513"/>
      <c r="C84" s="418"/>
      <c r="D84" s="418"/>
      <c r="E84" s="417"/>
      <c r="F84" s="417"/>
      <c r="G84" s="417"/>
      <c r="H84" s="419"/>
      <c r="L84" s="419" t="s">
        <v>547</v>
      </c>
    </row>
    <row r="85" spans="1:12" s="412" customFormat="1" thickBot="1">
      <c r="A85" s="806" t="s">
        <v>1</v>
      </c>
      <c r="B85" s="807"/>
      <c r="C85" s="806" t="s">
        <v>956</v>
      </c>
      <c r="D85" s="807"/>
      <c r="E85" s="806" t="s">
        <v>957</v>
      </c>
      <c r="F85" s="807"/>
      <c r="G85" s="806" t="s">
        <v>958</v>
      </c>
      <c r="H85" s="807"/>
      <c r="I85" s="806" t="s">
        <v>959</v>
      </c>
      <c r="J85" s="807"/>
      <c r="K85" s="806" t="s">
        <v>1096</v>
      </c>
      <c r="L85" s="807"/>
    </row>
    <row r="86" spans="1:12" s="412" customFormat="1" ht="14.25">
      <c r="A86" s="420" t="s">
        <v>486</v>
      </c>
      <c r="B86" s="527"/>
      <c r="C86" s="424" t="s">
        <v>1101</v>
      </c>
      <c r="D86" s="423" t="s">
        <v>1102</v>
      </c>
      <c r="E86" s="424" t="s">
        <v>1101</v>
      </c>
      <c r="F86" s="423" t="s">
        <v>1102</v>
      </c>
      <c r="G86" s="424" t="s">
        <v>1101</v>
      </c>
      <c r="H86" s="423" t="s">
        <v>1102</v>
      </c>
      <c r="I86" s="424" t="s">
        <v>1101</v>
      </c>
      <c r="J86" s="423" t="s">
        <v>1102</v>
      </c>
      <c r="K86" s="424" t="s">
        <v>1101</v>
      </c>
      <c r="L86" s="423" t="s">
        <v>1102</v>
      </c>
    </row>
    <row r="87" spans="1:12" s="412" customFormat="1" ht="14.25">
      <c r="A87" s="528" t="s">
        <v>1103</v>
      </c>
      <c r="B87" s="663" t="s">
        <v>1104</v>
      </c>
      <c r="C87" s="664">
        <f>+E87+G87+I87+K87</f>
        <v>66466758</v>
      </c>
      <c r="D87" s="529">
        <f>SUM(F87+H87+J87+L87)</f>
        <v>76564838</v>
      </c>
      <c r="E87" s="665">
        <v>64528865</v>
      </c>
      <c r="F87" s="529">
        <v>74490591</v>
      </c>
      <c r="G87" s="665">
        <v>1173643</v>
      </c>
      <c r="H87" s="529">
        <v>1309997</v>
      </c>
      <c r="I87" s="665">
        <v>588848</v>
      </c>
      <c r="J87" s="529">
        <v>588848</v>
      </c>
      <c r="K87" s="665">
        <v>175402</v>
      </c>
      <c r="L87" s="529">
        <v>175402</v>
      </c>
    </row>
    <row r="88" spans="1:12" s="412" customFormat="1" ht="14.25">
      <c r="A88" s="530" t="s">
        <v>1105</v>
      </c>
      <c r="B88" s="663" t="s">
        <v>1106</v>
      </c>
      <c r="C88" s="664">
        <f t="shared" ref="C88:C94" si="45">+E88+G88+I88+K88</f>
        <v>9369831</v>
      </c>
      <c r="D88" s="529">
        <f t="shared" ref="D88:D94" si="46">SUM(F88+H88+J88+L88)</f>
        <v>10092018</v>
      </c>
      <c r="E88" s="665">
        <v>8305309</v>
      </c>
      <c r="F88" s="529">
        <v>8891142</v>
      </c>
      <c r="G88" s="665">
        <v>695577</v>
      </c>
      <c r="H88" s="529">
        <v>831931</v>
      </c>
      <c r="I88" s="665">
        <v>193543</v>
      </c>
      <c r="J88" s="529">
        <v>193543</v>
      </c>
      <c r="K88" s="665">
        <v>175402</v>
      </c>
      <c r="L88" s="529">
        <v>175402</v>
      </c>
    </row>
    <row r="89" spans="1:12" s="412" customFormat="1" ht="14.25">
      <c r="A89" s="530" t="s">
        <v>1107</v>
      </c>
      <c r="B89" s="663" t="s">
        <v>1108</v>
      </c>
      <c r="C89" s="664">
        <f t="shared" si="45"/>
        <v>0</v>
      </c>
      <c r="D89" s="529">
        <f t="shared" si="46"/>
        <v>0</v>
      </c>
      <c r="E89" s="665">
        <f>+E90+E91</f>
        <v>0</v>
      </c>
      <c r="F89" s="529">
        <v>0</v>
      </c>
      <c r="G89" s="665">
        <f>+G90+G91</f>
        <v>0</v>
      </c>
      <c r="H89" s="529">
        <v>0</v>
      </c>
      <c r="I89" s="665">
        <f t="shared" ref="I89" si="47">+I90+I91</f>
        <v>0</v>
      </c>
      <c r="J89" s="529">
        <v>0</v>
      </c>
      <c r="K89" s="665">
        <f t="shared" ref="K89" si="48">+K90+K91</f>
        <v>0</v>
      </c>
      <c r="L89" s="529">
        <v>0</v>
      </c>
    </row>
    <row r="90" spans="1:12" s="412" customFormat="1" ht="25.5">
      <c r="A90" s="666" t="s">
        <v>1109</v>
      </c>
      <c r="B90" s="663" t="s">
        <v>1110</v>
      </c>
      <c r="C90" s="664">
        <f t="shared" si="45"/>
        <v>0</v>
      </c>
      <c r="D90" s="529">
        <f t="shared" si="46"/>
        <v>0</v>
      </c>
      <c r="E90" s="665">
        <v>0</v>
      </c>
      <c r="F90" s="529">
        <v>0</v>
      </c>
      <c r="G90" s="665">
        <v>0</v>
      </c>
      <c r="H90" s="529">
        <v>0</v>
      </c>
      <c r="I90" s="665">
        <v>0</v>
      </c>
      <c r="J90" s="529">
        <v>0</v>
      </c>
      <c r="K90" s="665">
        <v>0</v>
      </c>
      <c r="L90" s="529">
        <v>0</v>
      </c>
    </row>
    <row r="91" spans="1:12" s="412" customFormat="1" ht="25.5">
      <c r="A91" s="666" t="s">
        <v>1111</v>
      </c>
      <c r="B91" s="667" t="s">
        <v>1112</v>
      </c>
      <c r="C91" s="664">
        <f t="shared" si="45"/>
        <v>0</v>
      </c>
      <c r="D91" s="529">
        <f t="shared" si="46"/>
        <v>0</v>
      </c>
      <c r="E91" s="664">
        <v>0</v>
      </c>
      <c r="F91" s="531">
        <v>0</v>
      </c>
      <c r="G91" s="664">
        <v>0</v>
      </c>
      <c r="H91" s="531">
        <v>0</v>
      </c>
      <c r="I91" s="664">
        <v>0</v>
      </c>
      <c r="J91" s="531">
        <v>0</v>
      </c>
      <c r="K91" s="664">
        <v>0</v>
      </c>
      <c r="L91" s="531">
        <v>0</v>
      </c>
    </row>
    <row r="92" spans="1:12" s="412" customFormat="1" ht="14.25">
      <c r="A92" s="530" t="s">
        <v>1113</v>
      </c>
      <c r="B92" s="667" t="s">
        <v>1114</v>
      </c>
      <c r="C92" s="664">
        <f t="shared" si="45"/>
        <v>0</v>
      </c>
      <c r="D92" s="529">
        <f t="shared" si="46"/>
        <v>0</v>
      </c>
      <c r="E92" s="664">
        <v>0</v>
      </c>
      <c r="F92" s="531">
        <v>0</v>
      </c>
      <c r="G92" s="664">
        <f>+G93+G94</f>
        <v>0</v>
      </c>
      <c r="H92" s="531">
        <v>0</v>
      </c>
      <c r="I92" s="664">
        <f t="shared" ref="I92" si="49">+I93+I94</f>
        <v>0</v>
      </c>
      <c r="J92" s="531">
        <v>0</v>
      </c>
      <c r="K92" s="664">
        <f t="shared" ref="K92" si="50">+K93+K94</f>
        <v>0</v>
      </c>
      <c r="L92" s="531">
        <v>0</v>
      </c>
    </row>
    <row r="93" spans="1:12" s="412" customFormat="1" ht="14.25">
      <c r="A93" s="530" t="s">
        <v>1115</v>
      </c>
      <c r="B93" s="667" t="s">
        <v>1116</v>
      </c>
      <c r="C93" s="664">
        <f t="shared" si="45"/>
        <v>0</v>
      </c>
      <c r="D93" s="529">
        <f t="shared" si="46"/>
        <v>0</v>
      </c>
      <c r="E93" s="664">
        <v>0</v>
      </c>
      <c r="F93" s="531">
        <v>0</v>
      </c>
      <c r="G93" s="664">
        <v>0</v>
      </c>
      <c r="H93" s="531">
        <v>0</v>
      </c>
      <c r="I93" s="664">
        <v>0</v>
      </c>
      <c r="J93" s="531">
        <v>0</v>
      </c>
      <c r="K93" s="664">
        <v>0</v>
      </c>
      <c r="L93" s="531">
        <v>0</v>
      </c>
    </row>
    <row r="94" spans="1:12" s="412" customFormat="1" thickBot="1">
      <c r="A94" s="532" t="s">
        <v>1117</v>
      </c>
      <c r="B94" s="668" t="s">
        <v>1118</v>
      </c>
      <c r="C94" s="669">
        <f t="shared" si="45"/>
        <v>0</v>
      </c>
      <c r="D94" s="533">
        <f t="shared" si="46"/>
        <v>0</v>
      </c>
      <c r="E94" s="669">
        <v>0</v>
      </c>
      <c r="F94" s="533">
        <v>0</v>
      </c>
      <c r="G94" s="669">
        <v>0</v>
      </c>
      <c r="H94" s="533">
        <v>0</v>
      </c>
      <c r="I94" s="669">
        <v>0</v>
      </c>
      <c r="J94" s="533">
        <v>0</v>
      </c>
      <c r="K94" s="669">
        <v>0</v>
      </c>
      <c r="L94" s="533">
        <v>0</v>
      </c>
    </row>
    <row r="95" spans="1:12">
      <c r="A95" s="213" t="s">
        <v>202</v>
      </c>
      <c r="G95" s="215"/>
      <c r="H95" s="215"/>
      <c r="I95"/>
      <c r="J95"/>
      <c r="K95"/>
      <c r="L95"/>
    </row>
  </sheetData>
  <mergeCells count="110">
    <mergeCell ref="A61:L61"/>
    <mergeCell ref="A63:B63"/>
    <mergeCell ref="C63:D63"/>
    <mergeCell ref="E63:F63"/>
    <mergeCell ref="G63:H63"/>
    <mergeCell ref="K63:L63"/>
    <mergeCell ref="A1:D1"/>
    <mergeCell ref="A2:L2"/>
    <mergeCell ref="A3:L3"/>
    <mergeCell ref="A5:L5"/>
    <mergeCell ref="A7:B7"/>
    <mergeCell ref="C7:D7"/>
    <mergeCell ref="E7:F7"/>
    <mergeCell ref="G7:H7"/>
    <mergeCell ref="K7:L7"/>
    <mergeCell ref="I7:J7"/>
    <mergeCell ref="I63:J63"/>
    <mergeCell ref="C66:D66"/>
    <mergeCell ref="E66:F66"/>
    <mergeCell ref="G66:H66"/>
    <mergeCell ref="K66:L66"/>
    <mergeCell ref="C67:D67"/>
    <mergeCell ref="E67:F67"/>
    <mergeCell ref="G67:H67"/>
    <mergeCell ref="K67:L67"/>
    <mergeCell ref="C64:D64"/>
    <mergeCell ref="E64:F64"/>
    <mergeCell ref="G64:H64"/>
    <mergeCell ref="K64:L64"/>
    <mergeCell ref="C65:D65"/>
    <mergeCell ref="E65:F65"/>
    <mergeCell ref="G65:H65"/>
    <mergeCell ref="K65:L65"/>
    <mergeCell ref="I64:J64"/>
    <mergeCell ref="I65:J65"/>
    <mergeCell ref="I66:J66"/>
    <mergeCell ref="I67:J67"/>
    <mergeCell ref="C70:D70"/>
    <mergeCell ref="E70:F70"/>
    <mergeCell ref="G70:H70"/>
    <mergeCell ref="K70:L70"/>
    <mergeCell ref="C71:D71"/>
    <mergeCell ref="E71:F71"/>
    <mergeCell ref="G71:H71"/>
    <mergeCell ref="K71:L71"/>
    <mergeCell ref="C68:D68"/>
    <mergeCell ref="E68:F68"/>
    <mergeCell ref="G68:H68"/>
    <mergeCell ref="K68:L68"/>
    <mergeCell ref="C69:D69"/>
    <mergeCell ref="E69:F69"/>
    <mergeCell ref="G69:H69"/>
    <mergeCell ref="K69:L69"/>
    <mergeCell ref="I68:J68"/>
    <mergeCell ref="I69:J69"/>
    <mergeCell ref="I70:J70"/>
    <mergeCell ref="I71:J71"/>
    <mergeCell ref="C74:D74"/>
    <mergeCell ref="E74:F74"/>
    <mergeCell ref="G74:H74"/>
    <mergeCell ref="K74:L74"/>
    <mergeCell ref="C75:D75"/>
    <mergeCell ref="E75:F75"/>
    <mergeCell ref="G75:H75"/>
    <mergeCell ref="K75:L75"/>
    <mergeCell ref="C72:D72"/>
    <mergeCell ref="E72:F72"/>
    <mergeCell ref="G72:H72"/>
    <mergeCell ref="K72:L72"/>
    <mergeCell ref="C73:D73"/>
    <mergeCell ref="E73:F73"/>
    <mergeCell ref="G73:H73"/>
    <mergeCell ref="K73:L73"/>
    <mergeCell ref="I72:J72"/>
    <mergeCell ref="I73:J73"/>
    <mergeCell ref="I74:J74"/>
    <mergeCell ref="I75:J75"/>
    <mergeCell ref="C78:D78"/>
    <mergeCell ref="E78:F78"/>
    <mergeCell ref="G78:H78"/>
    <mergeCell ref="K78:L78"/>
    <mergeCell ref="C79:D79"/>
    <mergeCell ref="E79:F79"/>
    <mergeCell ref="G79:H79"/>
    <mergeCell ref="K79:L79"/>
    <mergeCell ref="C76:D76"/>
    <mergeCell ref="E76:F76"/>
    <mergeCell ref="G76:H76"/>
    <mergeCell ref="K76:L76"/>
    <mergeCell ref="C77:D77"/>
    <mergeCell ref="E77:F77"/>
    <mergeCell ref="G77:H77"/>
    <mergeCell ref="K77:L77"/>
    <mergeCell ref="I76:J76"/>
    <mergeCell ref="I77:J77"/>
    <mergeCell ref="I78:J78"/>
    <mergeCell ref="I79:J79"/>
    <mergeCell ref="C80:D80"/>
    <mergeCell ref="E80:F80"/>
    <mergeCell ref="G80:H80"/>
    <mergeCell ref="K80:L80"/>
    <mergeCell ref="A82:D82"/>
    <mergeCell ref="A85:B85"/>
    <mergeCell ref="C85:D85"/>
    <mergeCell ref="E85:F85"/>
    <mergeCell ref="G85:H85"/>
    <mergeCell ref="K85:L85"/>
    <mergeCell ref="A83:L83"/>
    <mergeCell ref="I80:J80"/>
    <mergeCell ref="I85:J85"/>
  </mergeCells>
  <pageMargins left="0.70866141732283472" right="0.70866141732283472" top="0.74803149606299213" bottom="0.74803149606299213" header="0.31496062992125984" footer="0.31496062992125984"/>
  <pageSetup paperSize="8" scale="61" fitToHeight="0" orientation="portrait" verticalDpi="0" r:id="rId1"/>
  <rowBreaks count="1" manualBreakCount="1">
    <brk id="8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39997558519241921"/>
    <pageSetUpPr fitToPage="1"/>
  </sheetPr>
  <dimension ref="A1:M26"/>
  <sheetViews>
    <sheetView workbookViewId="0">
      <selection sqref="A1:C1"/>
    </sheetView>
  </sheetViews>
  <sheetFormatPr defaultRowHeight="12.75"/>
  <cols>
    <col min="1" max="1" width="44.28515625" style="200" customWidth="1"/>
    <col min="2" max="5" width="15.7109375" style="200" customWidth="1"/>
    <col min="6" max="6" width="15.28515625" style="200" customWidth="1"/>
    <col min="7" max="7" width="10.28515625" style="200" customWidth="1"/>
    <col min="8" max="256" width="9.140625" style="200"/>
    <col min="257" max="257" width="44.28515625" style="200" customWidth="1"/>
    <col min="258" max="261" width="15.7109375" style="200" customWidth="1"/>
    <col min="262" max="262" width="15.28515625" style="200" customWidth="1"/>
    <col min="263" max="263" width="10.28515625" style="200" customWidth="1"/>
    <col min="264" max="512" width="9.140625" style="200"/>
    <col min="513" max="513" width="44.28515625" style="200" customWidth="1"/>
    <col min="514" max="517" width="15.7109375" style="200" customWidth="1"/>
    <col min="518" max="518" width="15.28515625" style="200" customWidth="1"/>
    <col min="519" max="519" width="10.28515625" style="200" customWidth="1"/>
    <col min="520" max="768" width="9.140625" style="200"/>
    <col min="769" max="769" width="44.28515625" style="200" customWidth="1"/>
    <col min="770" max="773" width="15.7109375" style="200" customWidth="1"/>
    <col min="774" max="774" width="15.28515625" style="200" customWidth="1"/>
    <col min="775" max="775" width="10.28515625" style="200" customWidth="1"/>
    <col min="776" max="1024" width="9.140625" style="200"/>
    <col min="1025" max="1025" width="44.28515625" style="200" customWidth="1"/>
    <col min="1026" max="1029" width="15.7109375" style="200" customWidth="1"/>
    <col min="1030" max="1030" width="15.28515625" style="200" customWidth="1"/>
    <col min="1031" max="1031" width="10.28515625" style="200" customWidth="1"/>
    <col min="1032" max="1280" width="9.140625" style="200"/>
    <col min="1281" max="1281" width="44.28515625" style="200" customWidth="1"/>
    <col min="1282" max="1285" width="15.7109375" style="200" customWidth="1"/>
    <col min="1286" max="1286" width="15.28515625" style="200" customWidth="1"/>
    <col min="1287" max="1287" width="10.28515625" style="200" customWidth="1"/>
    <col min="1288" max="1536" width="9.140625" style="200"/>
    <col min="1537" max="1537" width="44.28515625" style="200" customWidth="1"/>
    <col min="1538" max="1541" width="15.7109375" style="200" customWidth="1"/>
    <col min="1542" max="1542" width="15.28515625" style="200" customWidth="1"/>
    <col min="1543" max="1543" width="10.28515625" style="200" customWidth="1"/>
    <col min="1544" max="1792" width="9.140625" style="200"/>
    <col min="1793" max="1793" width="44.28515625" style="200" customWidth="1"/>
    <col min="1794" max="1797" width="15.7109375" style="200" customWidth="1"/>
    <col min="1798" max="1798" width="15.28515625" style="200" customWidth="1"/>
    <col min="1799" max="1799" width="10.28515625" style="200" customWidth="1"/>
    <col min="1800" max="2048" width="9.140625" style="200"/>
    <col min="2049" max="2049" width="44.28515625" style="200" customWidth="1"/>
    <col min="2050" max="2053" width="15.7109375" style="200" customWidth="1"/>
    <col min="2054" max="2054" width="15.28515625" style="200" customWidth="1"/>
    <col min="2055" max="2055" width="10.28515625" style="200" customWidth="1"/>
    <col min="2056" max="2304" width="9.140625" style="200"/>
    <col min="2305" max="2305" width="44.28515625" style="200" customWidth="1"/>
    <col min="2306" max="2309" width="15.7109375" style="200" customWidth="1"/>
    <col min="2310" max="2310" width="15.28515625" style="200" customWidth="1"/>
    <col min="2311" max="2311" width="10.28515625" style="200" customWidth="1"/>
    <col min="2312" max="2560" width="9.140625" style="200"/>
    <col min="2561" max="2561" width="44.28515625" style="200" customWidth="1"/>
    <col min="2562" max="2565" width="15.7109375" style="200" customWidth="1"/>
    <col min="2566" max="2566" width="15.28515625" style="200" customWidth="1"/>
    <col min="2567" max="2567" width="10.28515625" style="200" customWidth="1"/>
    <col min="2568" max="2816" width="9.140625" style="200"/>
    <col min="2817" max="2817" width="44.28515625" style="200" customWidth="1"/>
    <col min="2818" max="2821" width="15.7109375" style="200" customWidth="1"/>
    <col min="2822" max="2822" width="15.28515625" style="200" customWidth="1"/>
    <col min="2823" max="2823" width="10.28515625" style="200" customWidth="1"/>
    <col min="2824" max="3072" width="9.140625" style="200"/>
    <col min="3073" max="3073" width="44.28515625" style="200" customWidth="1"/>
    <col min="3074" max="3077" width="15.7109375" style="200" customWidth="1"/>
    <col min="3078" max="3078" width="15.28515625" style="200" customWidth="1"/>
    <col min="3079" max="3079" width="10.28515625" style="200" customWidth="1"/>
    <col min="3080" max="3328" width="9.140625" style="200"/>
    <col min="3329" max="3329" width="44.28515625" style="200" customWidth="1"/>
    <col min="3330" max="3333" width="15.7109375" style="200" customWidth="1"/>
    <col min="3334" max="3334" width="15.28515625" style="200" customWidth="1"/>
    <col min="3335" max="3335" width="10.28515625" style="200" customWidth="1"/>
    <col min="3336" max="3584" width="9.140625" style="200"/>
    <col min="3585" max="3585" width="44.28515625" style="200" customWidth="1"/>
    <col min="3586" max="3589" width="15.7109375" style="200" customWidth="1"/>
    <col min="3590" max="3590" width="15.28515625" style="200" customWidth="1"/>
    <col min="3591" max="3591" width="10.28515625" style="200" customWidth="1"/>
    <col min="3592" max="3840" width="9.140625" style="200"/>
    <col min="3841" max="3841" width="44.28515625" style="200" customWidth="1"/>
    <col min="3842" max="3845" width="15.7109375" style="200" customWidth="1"/>
    <col min="3846" max="3846" width="15.28515625" style="200" customWidth="1"/>
    <col min="3847" max="3847" width="10.28515625" style="200" customWidth="1"/>
    <col min="3848" max="4096" width="9.140625" style="200"/>
    <col min="4097" max="4097" width="44.28515625" style="200" customWidth="1"/>
    <col min="4098" max="4101" width="15.7109375" style="200" customWidth="1"/>
    <col min="4102" max="4102" width="15.28515625" style="200" customWidth="1"/>
    <col min="4103" max="4103" width="10.28515625" style="200" customWidth="1"/>
    <col min="4104" max="4352" width="9.140625" style="200"/>
    <col min="4353" max="4353" width="44.28515625" style="200" customWidth="1"/>
    <col min="4354" max="4357" width="15.7109375" style="200" customWidth="1"/>
    <col min="4358" max="4358" width="15.28515625" style="200" customWidth="1"/>
    <col min="4359" max="4359" width="10.28515625" style="200" customWidth="1"/>
    <col min="4360" max="4608" width="9.140625" style="200"/>
    <col min="4609" max="4609" width="44.28515625" style="200" customWidth="1"/>
    <col min="4610" max="4613" width="15.7109375" style="200" customWidth="1"/>
    <col min="4614" max="4614" width="15.28515625" style="200" customWidth="1"/>
    <col min="4615" max="4615" width="10.28515625" style="200" customWidth="1"/>
    <col min="4616" max="4864" width="9.140625" style="200"/>
    <col min="4865" max="4865" width="44.28515625" style="200" customWidth="1"/>
    <col min="4866" max="4869" width="15.7109375" style="200" customWidth="1"/>
    <col min="4870" max="4870" width="15.28515625" style="200" customWidth="1"/>
    <col min="4871" max="4871" width="10.28515625" style="200" customWidth="1"/>
    <col min="4872" max="5120" width="9.140625" style="200"/>
    <col min="5121" max="5121" width="44.28515625" style="200" customWidth="1"/>
    <col min="5122" max="5125" width="15.7109375" style="200" customWidth="1"/>
    <col min="5126" max="5126" width="15.28515625" style="200" customWidth="1"/>
    <col min="5127" max="5127" width="10.28515625" style="200" customWidth="1"/>
    <col min="5128" max="5376" width="9.140625" style="200"/>
    <col min="5377" max="5377" width="44.28515625" style="200" customWidth="1"/>
    <col min="5378" max="5381" width="15.7109375" style="200" customWidth="1"/>
    <col min="5382" max="5382" width="15.28515625" style="200" customWidth="1"/>
    <col min="5383" max="5383" width="10.28515625" style="200" customWidth="1"/>
    <col min="5384" max="5632" width="9.140625" style="200"/>
    <col min="5633" max="5633" width="44.28515625" style="200" customWidth="1"/>
    <col min="5634" max="5637" width="15.7109375" style="200" customWidth="1"/>
    <col min="5638" max="5638" width="15.28515625" style="200" customWidth="1"/>
    <col min="5639" max="5639" width="10.28515625" style="200" customWidth="1"/>
    <col min="5640" max="5888" width="9.140625" style="200"/>
    <col min="5889" max="5889" width="44.28515625" style="200" customWidth="1"/>
    <col min="5890" max="5893" width="15.7109375" style="200" customWidth="1"/>
    <col min="5894" max="5894" width="15.28515625" style="200" customWidth="1"/>
    <col min="5895" max="5895" width="10.28515625" style="200" customWidth="1"/>
    <col min="5896" max="6144" width="9.140625" style="200"/>
    <col min="6145" max="6145" width="44.28515625" style="200" customWidth="1"/>
    <col min="6146" max="6149" width="15.7109375" style="200" customWidth="1"/>
    <col min="6150" max="6150" width="15.28515625" style="200" customWidth="1"/>
    <col min="6151" max="6151" width="10.28515625" style="200" customWidth="1"/>
    <col min="6152" max="6400" width="9.140625" style="200"/>
    <col min="6401" max="6401" width="44.28515625" style="200" customWidth="1"/>
    <col min="6402" max="6405" width="15.7109375" style="200" customWidth="1"/>
    <col min="6406" max="6406" width="15.28515625" style="200" customWidth="1"/>
    <col min="6407" max="6407" width="10.28515625" style="200" customWidth="1"/>
    <col min="6408" max="6656" width="9.140625" style="200"/>
    <col min="6657" max="6657" width="44.28515625" style="200" customWidth="1"/>
    <col min="6658" max="6661" width="15.7109375" style="200" customWidth="1"/>
    <col min="6662" max="6662" width="15.28515625" style="200" customWidth="1"/>
    <col min="6663" max="6663" width="10.28515625" style="200" customWidth="1"/>
    <col min="6664" max="6912" width="9.140625" style="200"/>
    <col min="6913" max="6913" width="44.28515625" style="200" customWidth="1"/>
    <col min="6914" max="6917" width="15.7109375" style="200" customWidth="1"/>
    <col min="6918" max="6918" width="15.28515625" style="200" customWidth="1"/>
    <col min="6919" max="6919" width="10.28515625" style="200" customWidth="1"/>
    <col min="6920" max="7168" width="9.140625" style="200"/>
    <col min="7169" max="7169" width="44.28515625" style="200" customWidth="1"/>
    <col min="7170" max="7173" width="15.7109375" style="200" customWidth="1"/>
    <col min="7174" max="7174" width="15.28515625" style="200" customWidth="1"/>
    <col min="7175" max="7175" width="10.28515625" style="200" customWidth="1"/>
    <col min="7176" max="7424" width="9.140625" style="200"/>
    <col min="7425" max="7425" width="44.28515625" style="200" customWidth="1"/>
    <col min="7426" max="7429" width="15.7109375" style="200" customWidth="1"/>
    <col min="7430" max="7430" width="15.28515625" style="200" customWidth="1"/>
    <col min="7431" max="7431" width="10.28515625" style="200" customWidth="1"/>
    <col min="7432" max="7680" width="9.140625" style="200"/>
    <col min="7681" max="7681" width="44.28515625" style="200" customWidth="1"/>
    <col min="7682" max="7685" width="15.7109375" style="200" customWidth="1"/>
    <col min="7686" max="7686" width="15.28515625" style="200" customWidth="1"/>
    <col min="7687" max="7687" width="10.28515625" style="200" customWidth="1"/>
    <col min="7688" max="7936" width="9.140625" style="200"/>
    <col min="7937" max="7937" width="44.28515625" style="200" customWidth="1"/>
    <col min="7938" max="7941" width="15.7109375" style="200" customWidth="1"/>
    <col min="7942" max="7942" width="15.28515625" style="200" customWidth="1"/>
    <col min="7943" max="7943" width="10.28515625" style="200" customWidth="1"/>
    <col min="7944" max="8192" width="9.140625" style="200"/>
    <col min="8193" max="8193" width="44.28515625" style="200" customWidth="1"/>
    <col min="8194" max="8197" width="15.7109375" style="200" customWidth="1"/>
    <col min="8198" max="8198" width="15.28515625" style="200" customWidth="1"/>
    <col min="8199" max="8199" width="10.28515625" style="200" customWidth="1"/>
    <col min="8200" max="8448" width="9.140625" style="200"/>
    <col min="8449" max="8449" width="44.28515625" style="200" customWidth="1"/>
    <col min="8450" max="8453" width="15.7109375" style="200" customWidth="1"/>
    <col min="8454" max="8454" width="15.28515625" style="200" customWidth="1"/>
    <col min="8455" max="8455" width="10.28515625" style="200" customWidth="1"/>
    <col min="8456" max="8704" width="9.140625" style="200"/>
    <col min="8705" max="8705" width="44.28515625" style="200" customWidth="1"/>
    <col min="8706" max="8709" width="15.7109375" style="200" customWidth="1"/>
    <col min="8710" max="8710" width="15.28515625" style="200" customWidth="1"/>
    <col min="8711" max="8711" width="10.28515625" style="200" customWidth="1"/>
    <col min="8712" max="8960" width="9.140625" style="200"/>
    <col min="8961" max="8961" width="44.28515625" style="200" customWidth="1"/>
    <col min="8962" max="8965" width="15.7109375" style="200" customWidth="1"/>
    <col min="8966" max="8966" width="15.28515625" style="200" customWidth="1"/>
    <col min="8967" max="8967" width="10.28515625" style="200" customWidth="1"/>
    <col min="8968" max="9216" width="9.140625" style="200"/>
    <col min="9217" max="9217" width="44.28515625" style="200" customWidth="1"/>
    <col min="9218" max="9221" width="15.7109375" style="200" customWidth="1"/>
    <col min="9222" max="9222" width="15.28515625" style="200" customWidth="1"/>
    <col min="9223" max="9223" width="10.28515625" style="200" customWidth="1"/>
    <col min="9224" max="9472" width="9.140625" style="200"/>
    <col min="9473" max="9473" width="44.28515625" style="200" customWidth="1"/>
    <col min="9474" max="9477" width="15.7109375" style="200" customWidth="1"/>
    <col min="9478" max="9478" width="15.28515625" style="200" customWidth="1"/>
    <col min="9479" max="9479" width="10.28515625" style="200" customWidth="1"/>
    <col min="9480" max="9728" width="9.140625" style="200"/>
    <col min="9729" max="9729" width="44.28515625" style="200" customWidth="1"/>
    <col min="9730" max="9733" width="15.7109375" style="200" customWidth="1"/>
    <col min="9734" max="9734" width="15.28515625" style="200" customWidth="1"/>
    <col min="9735" max="9735" width="10.28515625" style="200" customWidth="1"/>
    <col min="9736" max="9984" width="9.140625" style="200"/>
    <col min="9985" max="9985" width="44.28515625" style="200" customWidth="1"/>
    <col min="9986" max="9989" width="15.7109375" style="200" customWidth="1"/>
    <col min="9990" max="9990" width="15.28515625" style="200" customWidth="1"/>
    <col min="9991" max="9991" width="10.28515625" style="200" customWidth="1"/>
    <col min="9992" max="10240" width="9.140625" style="200"/>
    <col min="10241" max="10241" width="44.28515625" style="200" customWidth="1"/>
    <col min="10242" max="10245" width="15.7109375" style="200" customWidth="1"/>
    <col min="10246" max="10246" width="15.28515625" style="200" customWidth="1"/>
    <col min="10247" max="10247" width="10.28515625" style="200" customWidth="1"/>
    <col min="10248" max="10496" width="9.140625" style="200"/>
    <col min="10497" max="10497" width="44.28515625" style="200" customWidth="1"/>
    <col min="10498" max="10501" width="15.7109375" style="200" customWidth="1"/>
    <col min="10502" max="10502" width="15.28515625" style="200" customWidth="1"/>
    <col min="10503" max="10503" width="10.28515625" style="200" customWidth="1"/>
    <col min="10504" max="10752" width="9.140625" style="200"/>
    <col min="10753" max="10753" width="44.28515625" style="200" customWidth="1"/>
    <col min="10754" max="10757" width="15.7109375" style="200" customWidth="1"/>
    <col min="10758" max="10758" width="15.28515625" style="200" customWidth="1"/>
    <col min="10759" max="10759" width="10.28515625" style="200" customWidth="1"/>
    <col min="10760" max="11008" width="9.140625" style="200"/>
    <col min="11009" max="11009" width="44.28515625" style="200" customWidth="1"/>
    <col min="11010" max="11013" width="15.7109375" style="200" customWidth="1"/>
    <col min="11014" max="11014" width="15.28515625" style="200" customWidth="1"/>
    <col min="11015" max="11015" width="10.28515625" style="200" customWidth="1"/>
    <col min="11016" max="11264" width="9.140625" style="200"/>
    <col min="11265" max="11265" width="44.28515625" style="200" customWidth="1"/>
    <col min="11266" max="11269" width="15.7109375" style="200" customWidth="1"/>
    <col min="11270" max="11270" width="15.28515625" style="200" customWidth="1"/>
    <col min="11271" max="11271" width="10.28515625" style="200" customWidth="1"/>
    <col min="11272" max="11520" width="9.140625" style="200"/>
    <col min="11521" max="11521" width="44.28515625" style="200" customWidth="1"/>
    <col min="11522" max="11525" width="15.7109375" style="200" customWidth="1"/>
    <col min="11526" max="11526" width="15.28515625" style="200" customWidth="1"/>
    <col min="11527" max="11527" width="10.28515625" style="200" customWidth="1"/>
    <col min="11528" max="11776" width="9.140625" style="200"/>
    <col min="11777" max="11777" width="44.28515625" style="200" customWidth="1"/>
    <col min="11778" max="11781" width="15.7109375" style="200" customWidth="1"/>
    <col min="11782" max="11782" width="15.28515625" style="200" customWidth="1"/>
    <col min="11783" max="11783" width="10.28515625" style="200" customWidth="1"/>
    <col min="11784" max="12032" width="9.140625" style="200"/>
    <col min="12033" max="12033" width="44.28515625" style="200" customWidth="1"/>
    <col min="12034" max="12037" width="15.7109375" style="200" customWidth="1"/>
    <col min="12038" max="12038" width="15.28515625" style="200" customWidth="1"/>
    <col min="12039" max="12039" width="10.28515625" style="200" customWidth="1"/>
    <col min="12040" max="12288" width="9.140625" style="200"/>
    <col min="12289" max="12289" width="44.28515625" style="200" customWidth="1"/>
    <col min="12290" max="12293" width="15.7109375" style="200" customWidth="1"/>
    <col min="12294" max="12294" width="15.28515625" style="200" customWidth="1"/>
    <col min="12295" max="12295" width="10.28515625" style="200" customWidth="1"/>
    <col min="12296" max="12544" width="9.140625" style="200"/>
    <col min="12545" max="12545" width="44.28515625" style="200" customWidth="1"/>
    <col min="12546" max="12549" width="15.7109375" style="200" customWidth="1"/>
    <col min="12550" max="12550" width="15.28515625" style="200" customWidth="1"/>
    <col min="12551" max="12551" width="10.28515625" style="200" customWidth="1"/>
    <col min="12552" max="12800" width="9.140625" style="200"/>
    <col min="12801" max="12801" width="44.28515625" style="200" customWidth="1"/>
    <col min="12802" max="12805" width="15.7109375" style="200" customWidth="1"/>
    <col min="12806" max="12806" width="15.28515625" style="200" customWidth="1"/>
    <col min="12807" max="12807" width="10.28515625" style="200" customWidth="1"/>
    <col min="12808" max="13056" width="9.140625" style="200"/>
    <col min="13057" max="13057" width="44.28515625" style="200" customWidth="1"/>
    <col min="13058" max="13061" width="15.7109375" style="200" customWidth="1"/>
    <col min="13062" max="13062" width="15.28515625" style="200" customWidth="1"/>
    <col min="13063" max="13063" width="10.28515625" style="200" customWidth="1"/>
    <col min="13064" max="13312" width="9.140625" style="200"/>
    <col min="13313" max="13313" width="44.28515625" style="200" customWidth="1"/>
    <col min="13314" max="13317" width="15.7109375" style="200" customWidth="1"/>
    <col min="13318" max="13318" width="15.28515625" style="200" customWidth="1"/>
    <col min="13319" max="13319" width="10.28515625" style="200" customWidth="1"/>
    <col min="13320" max="13568" width="9.140625" style="200"/>
    <col min="13569" max="13569" width="44.28515625" style="200" customWidth="1"/>
    <col min="13570" max="13573" width="15.7109375" style="200" customWidth="1"/>
    <col min="13574" max="13574" width="15.28515625" style="200" customWidth="1"/>
    <col min="13575" max="13575" width="10.28515625" style="200" customWidth="1"/>
    <col min="13576" max="13824" width="9.140625" style="200"/>
    <col min="13825" max="13825" width="44.28515625" style="200" customWidth="1"/>
    <col min="13826" max="13829" width="15.7109375" style="200" customWidth="1"/>
    <col min="13830" max="13830" width="15.28515625" style="200" customWidth="1"/>
    <col min="13831" max="13831" width="10.28515625" style="200" customWidth="1"/>
    <col min="13832" max="14080" width="9.140625" style="200"/>
    <col min="14081" max="14081" width="44.28515625" style="200" customWidth="1"/>
    <col min="14082" max="14085" width="15.7109375" style="200" customWidth="1"/>
    <col min="14086" max="14086" width="15.28515625" style="200" customWidth="1"/>
    <col min="14087" max="14087" width="10.28515625" style="200" customWidth="1"/>
    <col min="14088" max="14336" width="9.140625" style="200"/>
    <col min="14337" max="14337" width="44.28515625" style="200" customWidth="1"/>
    <col min="14338" max="14341" width="15.7109375" style="200" customWidth="1"/>
    <col min="14342" max="14342" width="15.28515625" style="200" customWidth="1"/>
    <col min="14343" max="14343" width="10.28515625" style="200" customWidth="1"/>
    <col min="14344" max="14592" width="9.140625" style="200"/>
    <col min="14593" max="14593" width="44.28515625" style="200" customWidth="1"/>
    <col min="14594" max="14597" width="15.7109375" style="200" customWidth="1"/>
    <col min="14598" max="14598" width="15.28515625" style="200" customWidth="1"/>
    <col min="14599" max="14599" width="10.28515625" style="200" customWidth="1"/>
    <col min="14600" max="14848" width="9.140625" style="200"/>
    <col min="14849" max="14849" width="44.28515625" style="200" customWidth="1"/>
    <col min="14850" max="14853" width="15.7109375" style="200" customWidth="1"/>
    <col min="14854" max="14854" width="15.28515625" style="200" customWidth="1"/>
    <col min="14855" max="14855" width="10.28515625" style="200" customWidth="1"/>
    <col min="14856" max="15104" width="9.140625" style="200"/>
    <col min="15105" max="15105" width="44.28515625" style="200" customWidth="1"/>
    <col min="15106" max="15109" width="15.7109375" style="200" customWidth="1"/>
    <col min="15110" max="15110" width="15.28515625" style="200" customWidth="1"/>
    <col min="15111" max="15111" width="10.28515625" style="200" customWidth="1"/>
    <col min="15112" max="15360" width="9.140625" style="200"/>
    <col min="15361" max="15361" width="44.28515625" style="200" customWidth="1"/>
    <col min="15362" max="15365" width="15.7109375" style="200" customWidth="1"/>
    <col min="15366" max="15366" width="15.28515625" style="200" customWidth="1"/>
    <col min="15367" max="15367" width="10.28515625" style="200" customWidth="1"/>
    <col min="15368" max="15616" width="9.140625" style="200"/>
    <col min="15617" max="15617" width="44.28515625" style="200" customWidth="1"/>
    <col min="15618" max="15621" width="15.7109375" style="200" customWidth="1"/>
    <col min="15622" max="15622" width="15.28515625" style="200" customWidth="1"/>
    <col min="15623" max="15623" width="10.28515625" style="200" customWidth="1"/>
    <col min="15624" max="15872" width="9.140625" style="200"/>
    <col min="15873" max="15873" width="44.28515625" style="200" customWidth="1"/>
    <col min="15874" max="15877" width="15.7109375" style="200" customWidth="1"/>
    <col min="15878" max="15878" width="15.28515625" style="200" customWidth="1"/>
    <col min="15879" max="15879" width="10.28515625" style="200" customWidth="1"/>
    <col min="15880" max="16128" width="9.140625" style="200"/>
    <col min="16129" max="16129" width="44.28515625" style="200" customWidth="1"/>
    <col min="16130" max="16133" width="15.7109375" style="200" customWidth="1"/>
    <col min="16134" max="16134" width="15.28515625" style="200" customWidth="1"/>
    <col min="16135" max="16135" width="10.28515625" style="200" customWidth="1"/>
    <col min="16136" max="16384" width="9.140625" style="200"/>
  </cols>
  <sheetData>
    <row r="1" spans="1:13" ht="14.25">
      <c r="A1" s="822" t="s">
        <v>1215</v>
      </c>
      <c r="B1" s="823"/>
      <c r="C1" s="823"/>
      <c r="D1" s="212"/>
      <c r="E1" s="212"/>
    </row>
    <row r="2" spans="1:13">
      <c r="A2" s="824"/>
      <c r="B2" s="824"/>
      <c r="C2" s="824"/>
      <c r="D2" s="824"/>
      <c r="E2" s="824"/>
      <c r="F2" s="201"/>
    </row>
    <row r="3" spans="1:13" ht="15.75" customHeight="1">
      <c r="A3" s="766" t="s">
        <v>982</v>
      </c>
      <c r="B3" s="766"/>
      <c r="C3" s="766"/>
      <c r="D3" s="766"/>
      <c r="E3" s="766"/>
      <c r="F3" s="259"/>
      <c r="G3" s="259"/>
      <c r="H3" s="259"/>
      <c r="I3" s="259"/>
      <c r="J3" s="259"/>
      <c r="K3" s="259"/>
      <c r="L3" s="259"/>
      <c r="M3" s="259"/>
    </row>
    <row r="4" spans="1:13" ht="21.75" customHeight="1">
      <c r="A4" s="831" t="s">
        <v>1197</v>
      </c>
      <c r="B4" s="831"/>
      <c r="C4" s="831"/>
      <c r="D4" s="831"/>
      <c r="E4" s="831"/>
      <c r="F4" s="202"/>
    </row>
    <row r="5" spans="1:13">
      <c r="A5" s="203"/>
      <c r="B5" s="204"/>
      <c r="C5" s="204"/>
      <c r="D5" s="205"/>
      <c r="E5" s="205"/>
      <c r="F5" s="205"/>
    </row>
    <row r="6" spans="1:13">
      <c r="A6" s="203"/>
      <c r="B6" s="206"/>
      <c r="C6" s="207"/>
      <c r="D6" s="203"/>
      <c r="E6" s="211" t="s">
        <v>1064</v>
      </c>
      <c r="F6" s="203"/>
    </row>
    <row r="7" spans="1:13">
      <c r="A7" s="825" t="s">
        <v>596</v>
      </c>
      <c r="B7" s="827" t="s">
        <v>942</v>
      </c>
      <c r="C7" s="827"/>
      <c r="D7" s="828"/>
      <c r="E7" s="829" t="s">
        <v>393</v>
      </c>
      <c r="F7" s="203"/>
    </row>
    <row r="8" spans="1:13">
      <c r="A8" s="826"/>
      <c r="B8" s="208" t="s">
        <v>943</v>
      </c>
      <c r="C8" s="209" t="s">
        <v>944</v>
      </c>
      <c r="D8" s="210" t="s">
        <v>945</v>
      </c>
      <c r="E8" s="830"/>
      <c r="F8" s="203"/>
    </row>
    <row r="9" spans="1:13" s="262" customFormat="1" ht="26.25" customHeight="1">
      <c r="A9" s="260" t="s">
        <v>946</v>
      </c>
      <c r="B9" s="265">
        <v>0</v>
      </c>
      <c r="C9" s="265">
        <v>0</v>
      </c>
      <c r="D9" s="266">
        <v>0</v>
      </c>
      <c r="E9" s="267">
        <f>SUM(B9:D9)</f>
        <v>0</v>
      </c>
      <c r="F9" s="261"/>
    </row>
    <row r="10" spans="1:13" s="262" customFormat="1" ht="26.25" customHeight="1">
      <c r="A10" s="260" t="s">
        <v>597</v>
      </c>
      <c r="B10" s="265">
        <v>0</v>
      </c>
      <c r="C10" s="265">
        <v>0</v>
      </c>
      <c r="D10" s="266">
        <v>0</v>
      </c>
      <c r="E10" s="267">
        <f t="shared" ref="E10:E25" si="0">SUM(B10:D10)</f>
        <v>0</v>
      </c>
      <c r="F10" s="261"/>
    </row>
    <row r="11" spans="1:13" s="262" customFormat="1" ht="26.25" customHeight="1">
      <c r="A11" s="260" t="s">
        <v>947</v>
      </c>
      <c r="B11" s="265">
        <v>0</v>
      </c>
      <c r="C11" s="265">
        <v>0</v>
      </c>
      <c r="D11" s="266">
        <v>0</v>
      </c>
      <c r="E11" s="267">
        <f t="shared" si="0"/>
        <v>0</v>
      </c>
      <c r="F11" s="261"/>
    </row>
    <row r="12" spans="1:13" s="262" customFormat="1" ht="26.25" customHeight="1">
      <c r="A12" s="260" t="s">
        <v>948</v>
      </c>
      <c r="B12" s="265">
        <v>0</v>
      </c>
      <c r="C12" s="265">
        <v>0</v>
      </c>
      <c r="D12" s="266">
        <v>0</v>
      </c>
      <c r="E12" s="267">
        <f t="shared" si="0"/>
        <v>0</v>
      </c>
      <c r="F12" s="261"/>
    </row>
    <row r="13" spans="1:13" s="262" customFormat="1" ht="26.25" customHeight="1">
      <c r="A13" s="260" t="s">
        <v>949</v>
      </c>
      <c r="B13" s="265">
        <v>0</v>
      </c>
      <c r="C13" s="265">
        <v>0</v>
      </c>
      <c r="D13" s="266">
        <v>0</v>
      </c>
      <c r="E13" s="267">
        <f t="shared" si="0"/>
        <v>0</v>
      </c>
      <c r="F13" s="261"/>
    </row>
    <row r="14" spans="1:13" s="262" customFormat="1" ht="26.25" customHeight="1">
      <c r="A14" s="260" t="s">
        <v>598</v>
      </c>
      <c r="B14" s="265">
        <v>0</v>
      </c>
      <c r="C14" s="265">
        <v>0</v>
      </c>
      <c r="D14" s="266">
        <v>0</v>
      </c>
      <c r="E14" s="267">
        <f t="shared" si="0"/>
        <v>0</v>
      </c>
      <c r="F14" s="261"/>
    </row>
    <row r="15" spans="1:13" s="262" customFormat="1" ht="26.25" customHeight="1">
      <c r="A15" s="260" t="s">
        <v>950</v>
      </c>
      <c r="B15" s="265">
        <v>0</v>
      </c>
      <c r="C15" s="265">
        <v>0</v>
      </c>
      <c r="D15" s="266">
        <v>0</v>
      </c>
      <c r="E15" s="267">
        <f t="shared" si="0"/>
        <v>0</v>
      </c>
      <c r="F15" s="261"/>
    </row>
    <row r="16" spans="1:13" s="262" customFormat="1" ht="26.25" customHeight="1">
      <c r="A16" s="260" t="s">
        <v>951</v>
      </c>
      <c r="B16" s="265">
        <v>0</v>
      </c>
      <c r="C16" s="265">
        <v>0</v>
      </c>
      <c r="D16" s="266">
        <v>0</v>
      </c>
      <c r="E16" s="267">
        <f t="shared" si="0"/>
        <v>0</v>
      </c>
      <c r="F16" s="261"/>
    </row>
    <row r="17" spans="1:6" s="262" customFormat="1" ht="26.25" customHeight="1">
      <c r="A17" s="260" t="s">
        <v>1008</v>
      </c>
      <c r="B17" s="265">
        <v>0</v>
      </c>
      <c r="C17" s="265">
        <v>0</v>
      </c>
      <c r="D17" s="266">
        <v>0</v>
      </c>
      <c r="E17" s="267">
        <f t="shared" si="0"/>
        <v>0</v>
      </c>
      <c r="F17" s="261"/>
    </row>
    <row r="18" spans="1:6" s="262" customFormat="1" ht="26.25" customHeight="1">
      <c r="A18" s="260" t="s">
        <v>599</v>
      </c>
      <c r="B18" s="265">
        <v>0</v>
      </c>
      <c r="C18" s="265">
        <v>0</v>
      </c>
      <c r="D18" s="266">
        <v>0</v>
      </c>
      <c r="E18" s="267">
        <f t="shared" si="0"/>
        <v>0</v>
      </c>
      <c r="F18" s="261"/>
    </row>
    <row r="19" spans="1:6" s="262" customFormat="1" ht="26.25" customHeight="1">
      <c r="A19" s="260" t="s">
        <v>389</v>
      </c>
      <c r="B19" s="265">
        <v>0</v>
      </c>
      <c r="C19" s="265">
        <v>0</v>
      </c>
      <c r="D19" s="266">
        <v>0</v>
      </c>
      <c r="E19" s="267">
        <f t="shared" si="0"/>
        <v>0</v>
      </c>
      <c r="F19" s="263"/>
    </row>
    <row r="20" spans="1:6" s="262" customFormat="1" ht="26.25" customHeight="1">
      <c r="A20" s="264" t="s">
        <v>952</v>
      </c>
      <c r="B20" s="265">
        <v>0</v>
      </c>
      <c r="C20" s="265">
        <v>0</v>
      </c>
      <c r="D20" s="266">
        <v>0</v>
      </c>
      <c r="E20" s="267">
        <f t="shared" si="0"/>
        <v>0</v>
      </c>
    </row>
    <row r="21" spans="1:6" s="262" customFormat="1" ht="26.25" customHeight="1">
      <c r="A21" s="264" t="s">
        <v>953</v>
      </c>
      <c r="B21" s="265">
        <v>0</v>
      </c>
      <c r="C21" s="268">
        <f>SUM(C9:C20)</f>
        <v>0</v>
      </c>
      <c r="D21" s="269">
        <v>0</v>
      </c>
      <c r="E21" s="267">
        <f t="shared" si="0"/>
        <v>0</v>
      </c>
    </row>
    <row r="22" spans="1:6" s="262" customFormat="1" ht="26.25" customHeight="1">
      <c r="A22" s="264" t="s">
        <v>600</v>
      </c>
      <c r="B22" s="268">
        <v>0</v>
      </c>
      <c r="C22" s="268"/>
      <c r="D22" s="269">
        <v>0</v>
      </c>
      <c r="E22" s="267">
        <f t="shared" si="0"/>
        <v>0</v>
      </c>
    </row>
    <row r="23" spans="1:6" s="262" customFormat="1" ht="26.25" customHeight="1">
      <c r="A23" s="264" t="s">
        <v>954</v>
      </c>
      <c r="B23" s="268">
        <v>0</v>
      </c>
      <c r="C23" s="268">
        <v>0</v>
      </c>
      <c r="D23" s="269">
        <v>0</v>
      </c>
      <c r="E23" s="267">
        <f t="shared" si="0"/>
        <v>0</v>
      </c>
    </row>
    <row r="24" spans="1:6" s="262" customFormat="1" ht="26.25" customHeight="1">
      <c r="A24" s="264" t="s">
        <v>601</v>
      </c>
      <c r="B24" s="268">
        <v>0</v>
      </c>
      <c r="C24" s="268">
        <v>0</v>
      </c>
      <c r="D24" s="269">
        <v>0</v>
      </c>
      <c r="E24" s="267">
        <f t="shared" si="0"/>
        <v>0</v>
      </c>
    </row>
    <row r="25" spans="1:6" s="262" customFormat="1" ht="26.25" customHeight="1">
      <c r="A25" s="264" t="s">
        <v>1007</v>
      </c>
      <c r="B25" s="268">
        <v>0</v>
      </c>
      <c r="C25" s="268">
        <v>0</v>
      </c>
      <c r="D25" s="269">
        <v>0</v>
      </c>
      <c r="E25" s="267">
        <f t="shared" si="0"/>
        <v>0</v>
      </c>
    </row>
    <row r="26" spans="1:6" s="262" customFormat="1" ht="26.25" customHeight="1">
      <c r="A26" s="264" t="s">
        <v>955</v>
      </c>
      <c r="B26" s="270">
        <f>SUM(B9:B25)</f>
        <v>0</v>
      </c>
      <c r="C26" s="270">
        <f t="shared" ref="C26:E26" si="1">SUM(C9:C25)</f>
        <v>0</v>
      </c>
      <c r="D26" s="270">
        <f t="shared" si="1"/>
        <v>0</v>
      </c>
      <c r="E26" s="270">
        <f t="shared" si="1"/>
        <v>0</v>
      </c>
    </row>
  </sheetData>
  <mergeCells count="7">
    <mergeCell ref="A1:C1"/>
    <mergeCell ref="A2:E2"/>
    <mergeCell ref="A7:A8"/>
    <mergeCell ref="B7:D7"/>
    <mergeCell ref="E7:E8"/>
    <mergeCell ref="A3:E3"/>
    <mergeCell ref="A4:E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C34" sqref="C34"/>
    </sheetView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sqref="A1:D1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Q73"/>
  <sheetViews>
    <sheetView zoomScaleNormal="100" workbookViewId="0">
      <pane xSplit="2" ySplit="8" topLeftCell="C9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2.75"/>
  <cols>
    <col min="1" max="1" width="85.5703125" style="49" customWidth="1"/>
    <col min="2" max="2" width="7.5703125" style="51" customWidth="1"/>
    <col min="3" max="3" width="12" style="49" customWidth="1"/>
    <col min="4" max="4" width="12" style="98" customWidth="1"/>
    <col min="5" max="5" width="12" style="120" customWidth="1"/>
    <col min="6" max="6" width="11.42578125" style="49" customWidth="1"/>
    <col min="7" max="7" width="11.42578125" style="98" customWidth="1"/>
    <col min="8" max="8" width="11.42578125" style="120" customWidth="1"/>
    <col min="9" max="9" width="10.7109375" style="49" customWidth="1"/>
    <col min="10" max="10" width="10.7109375" style="98" customWidth="1"/>
    <col min="11" max="11" width="10.7109375" style="120" customWidth="1"/>
    <col min="12" max="14" width="10.7109375" style="609" customWidth="1"/>
    <col min="15" max="15" width="10.7109375" style="49" customWidth="1"/>
    <col min="16" max="16" width="10.7109375" style="98" customWidth="1"/>
    <col min="17" max="17" width="10.7109375" style="120" customWidth="1"/>
    <col min="18" max="263" width="9.140625" style="49"/>
    <col min="264" max="264" width="4.28515625" style="49" customWidth="1"/>
    <col min="265" max="265" width="85.5703125" style="49" customWidth="1"/>
    <col min="266" max="266" width="7.5703125" style="49" customWidth="1"/>
    <col min="267" max="267" width="10.85546875" style="49" customWidth="1"/>
    <col min="268" max="268" width="18.28515625" style="49" customWidth="1"/>
    <col min="269" max="272" width="17.7109375" style="49" customWidth="1"/>
    <col min="273" max="519" width="9.140625" style="49"/>
    <col min="520" max="520" width="4.28515625" style="49" customWidth="1"/>
    <col min="521" max="521" width="85.5703125" style="49" customWidth="1"/>
    <col min="522" max="522" width="7.5703125" style="49" customWidth="1"/>
    <col min="523" max="523" width="10.85546875" style="49" customWidth="1"/>
    <col min="524" max="524" width="18.28515625" style="49" customWidth="1"/>
    <col min="525" max="528" width="17.7109375" style="49" customWidth="1"/>
    <col min="529" max="775" width="9.140625" style="49"/>
    <col min="776" max="776" width="4.28515625" style="49" customWidth="1"/>
    <col min="777" max="777" width="85.5703125" style="49" customWidth="1"/>
    <col min="778" max="778" width="7.5703125" style="49" customWidth="1"/>
    <col min="779" max="779" width="10.85546875" style="49" customWidth="1"/>
    <col min="780" max="780" width="18.28515625" style="49" customWidth="1"/>
    <col min="781" max="784" width="17.7109375" style="49" customWidth="1"/>
    <col min="785" max="1031" width="9.140625" style="49"/>
    <col min="1032" max="1032" width="4.28515625" style="49" customWidth="1"/>
    <col min="1033" max="1033" width="85.5703125" style="49" customWidth="1"/>
    <col min="1034" max="1034" width="7.5703125" style="49" customWidth="1"/>
    <col min="1035" max="1035" width="10.85546875" style="49" customWidth="1"/>
    <col min="1036" max="1036" width="18.28515625" style="49" customWidth="1"/>
    <col min="1037" max="1040" width="17.7109375" style="49" customWidth="1"/>
    <col min="1041" max="1287" width="9.140625" style="49"/>
    <col min="1288" max="1288" width="4.28515625" style="49" customWidth="1"/>
    <col min="1289" max="1289" width="85.5703125" style="49" customWidth="1"/>
    <col min="1290" max="1290" width="7.5703125" style="49" customWidth="1"/>
    <col min="1291" max="1291" width="10.85546875" style="49" customWidth="1"/>
    <col min="1292" max="1292" width="18.28515625" style="49" customWidth="1"/>
    <col min="1293" max="1296" width="17.7109375" style="49" customWidth="1"/>
    <col min="1297" max="1543" width="9.140625" style="49"/>
    <col min="1544" max="1544" width="4.28515625" style="49" customWidth="1"/>
    <col min="1545" max="1545" width="85.5703125" style="49" customWidth="1"/>
    <col min="1546" max="1546" width="7.5703125" style="49" customWidth="1"/>
    <col min="1547" max="1547" width="10.85546875" style="49" customWidth="1"/>
    <col min="1548" max="1548" width="18.28515625" style="49" customWidth="1"/>
    <col min="1549" max="1552" width="17.7109375" style="49" customWidth="1"/>
    <col min="1553" max="1799" width="9.140625" style="49"/>
    <col min="1800" max="1800" width="4.28515625" style="49" customWidth="1"/>
    <col min="1801" max="1801" width="85.5703125" style="49" customWidth="1"/>
    <col min="1802" max="1802" width="7.5703125" style="49" customWidth="1"/>
    <col min="1803" max="1803" width="10.85546875" style="49" customWidth="1"/>
    <col min="1804" max="1804" width="18.28515625" style="49" customWidth="1"/>
    <col min="1805" max="1808" width="17.7109375" style="49" customWidth="1"/>
    <col min="1809" max="2055" width="9.140625" style="49"/>
    <col min="2056" max="2056" width="4.28515625" style="49" customWidth="1"/>
    <col min="2057" max="2057" width="85.5703125" style="49" customWidth="1"/>
    <col min="2058" max="2058" width="7.5703125" style="49" customWidth="1"/>
    <col min="2059" max="2059" width="10.85546875" style="49" customWidth="1"/>
    <col min="2060" max="2060" width="18.28515625" style="49" customWidth="1"/>
    <col min="2061" max="2064" width="17.7109375" style="49" customWidth="1"/>
    <col min="2065" max="2311" width="9.140625" style="49"/>
    <col min="2312" max="2312" width="4.28515625" style="49" customWidth="1"/>
    <col min="2313" max="2313" width="85.5703125" style="49" customWidth="1"/>
    <col min="2314" max="2314" width="7.5703125" style="49" customWidth="1"/>
    <col min="2315" max="2315" width="10.85546875" style="49" customWidth="1"/>
    <col min="2316" max="2316" width="18.28515625" style="49" customWidth="1"/>
    <col min="2317" max="2320" width="17.7109375" style="49" customWidth="1"/>
    <col min="2321" max="2567" width="9.140625" style="49"/>
    <col min="2568" max="2568" width="4.28515625" style="49" customWidth="1"/>
    <col min="2569" max="2569" width="85.5703125" style="49" customWidth="1"/>
    <col min="2570" max="2570" width="7.5703125" style="49" customWidth="1"/>
    <col min="2571" max="2571" width="10.85546875" style="49" customWidth="1"/>
    <col min="2572" max="2572" width="18.28515625" style="49" customWidth="1"/>
    <col min="2573" max="2576" width="17.7109375" style="49" customWidth="1"/>
    <col min="2577" max="2823" width="9.140625" style="49"/>
    <col min="2824" max="2824" width="4.28515625" style="49" customWidth="1"/>
    <col min="2825" max="2825" width="85.5703125" style="49" customWidth="1"/>
    <col min="2826" max="2826" width="7.5703125" style="49" customWidth="1"/>
    <col min="2827" max="2827" width="10.85546875" style="49" customWidth="1"/>
    <col min="2828" max="2828" width="18.28515625" style="49" customWidth="1"/>
    <col min="2829" max="2832" width="17.7109375" style="49" customWidth="1"/>
    <col min="2833" max="3079" width="9.140625" style="49"/>
    <col min="3080" max="3080" width="4.28515625" style="49" customWidth="1"/>
    <col min="3081" max="3081" width="85.5703125" style="49" customWidth="1"/>
    <col min="3082" max="3082" width="7.5703125" style="49" customWidth="1"/>
    <col min="3083" max="3083" width="10.85546875" style="49" customWidth="1"/>
    <col min="3084" max="3084" width="18.28515625" style="49" customWidth="1"/>
    <col min="3085" max="3088" width="17.7109375" style="49" customWidth="1"/>
    <col min="3089" max="3335" width="9.140625" style="49"/>
    <col min="3336" max="3336" width="4.28515625" style="49" customWidth="1"/>
    <col min="3337" max="3337" width="85.5703125" style="49" customWidth="1"/>
    <col min="3338" max="3338" width="7.5703125" style="49" customWidth="1"/>
    <col min="3339" max="3339" width="10.85546875" style="49" customWidth="1"/>
    <col min="3340" max="3340" width="18.28515625" style="49" customWidth="1"/>
    <col min="3341" max="3344" width="17.7109375" style="49" customWidth="1"/>
    <col min="3345" max="3591" width="9.140625" style="49"/>
    <col min="3592" max="3592" width="4.28515625" style="49" customWidth="1"/>
    <col min="3593" max="3593" width="85.5703125" style="49" customWidth="1"/>
    <col min="3594" max="3594" width="7.5703125" style="49" customWidth="1"/>
    <col min="3595" max="3595" width="10.85546875" style="49" customWidth="1"/>
    <col min="3596" max="3596" width="18.28515625" style="49" customWidth="1"/>
    <col min="3597" max="3600" width="17.7109375" style="49" customWidth="1"/>
    <col min="3601" max="3847" width="9.140625" style="49"/>
    <col min="3848" max="3848" width="4.28515625" style="49" customWidth="1"/>
    <col min="3849" max="3849" width="85.5703125" style="49" customWidth="1"/>
    <col min="3850" max="3850" width="7.5703125" style="49" customWidth="1"/>
    <col min="3851" max="3851" width="10.85546875" style="49" customWidth="1"/>
    <col min="3852" max="3852" width="18.28515625" style="49" customWidth="1"/>
    <col min="3853" max="3856" width="17.7109375" style="49" customWidth="1"/>
    <col min="3857" max="4103" width="9.140625" style="49"/>
    <col min="4104" max="4104" width="4.28515625" style="49" customWidth="1"/>
    <col min="4105" max="4105" width="85.5703125" style="49" customWidth="1"/>
    <col min="4106" max="4106" width="7.5703125" style="49" customWidth="1"/>
    <col min="4107" max="4107" width="10.85546875" style="49" customWidth="1"/>
    <col min="4108" max="4108" width="18.28515625" style="49" customWidth="1"/>
    <col min="4109" max="4112" width="17.7109375" style="49" customWidth="1"/>
    <col min="4113" max="4359" width="9.140625" style="49"/>
    <col min="4360" max="4360" width="4.28515625" style="49" customWidth="1"/>
    <col min="4361" max="4361" width="85.5703125" style="49" customWidth="1"/>
    <col min="4362" max="4362" width="7.5703125" style="49" customWidth="1"/>
    <col min="4363" max="4363" width="10.85546875" style="49" customWidth="1"/>
    <col min="4364" max="4364" width="18.28515625" style="49" customWidth="1"/>
    <col min="4365" max="4368" width="17.7109375" style="49" customWidth="1"/>
    <col min="4369" max="4615" width="9.140625" style="49"/>
    <col min="4616" max="4616" width="4.28515625" style="49" customWidth="1"/>
    <col min="4617" max="4617" width="85.5703125" style="49" customWidth="1"/>
    <col min="4618" max="4618" width="7.5703125" style="49" customWidth="1"/>
    <col min="4619" max="4619" width="10.85546875" style="49" customWidth="1"/>
    <col min="4620" max="4620" width="18.28515625" style="49" customWidth="1"/>
    <col min="4621" max="4624" width="17.7109375" style="49" customWidth="1"/>
    <col min="4625" max="4871" width="9.140625" style="49"/>
    <col min="4872" max="4872" width="4.28515625" style="49" customWidth="1"/>
    <col min="4873" max="4873" width="85.5703125" style="49" customWidth="1"/>
    <col min="4874" max="4874" width="7.5703125" style="49" customWidth="1"/>
    <col min="4875" max="4875" width="10.85546875" style="49" customWidth="1"/>
    <col min="4876" max="4876" width="18.28515625" style="49" customWidth="1"/>
    <col min="4877" max="4880" width="17.7109375" style="49" customWidth="1"/>
    <col min="4881" max="5127" width="9.140625" style="49"/>
    <col min="5128" max="5128" width="4.28515625" style="49" customWidth="1"/>
    <col min="5129" max="5129" width="85.5703125" style="49" customWidth="1"/>
    <col min="5130" max="5130" width="7.5703125" style="49" customWidth="1"/>
    <col min="5131" max="5131" width="10.85546875" style="49" customWidth="1"/>
    <col min="5132" max="5132" width="18.28515625" style="49" customWidth="1"/>
    <col min="5133" max="5136" width="17.7109375" style="49" customWidth="1"/>
    <col min="5137" max="5383" width="9.140625" style="49"/>
    <col min="5384" max="5384" width="4.28515625" style="49" customWidth="1"/>
    <col min="5385" max="5385" width="85.5703125" style="49" customWidth="1"/>
    <col min="5386" max="5386" width="7.5703125" style="49" customWidth="1"/>
    <col min="5387" max="5387" width="10.85546875" style="49" customWidth="1"/>
    <col min="5388" max="5388" width="18.28515625" style="49" customWidth="1"/>
    <col min="5389" max="5392" width="17.7109375" style="49" customWidth="1"/>
    <col min="5393" max="5639" width="9.140625" style="49"/>
    <col min="5640" max="5640" width="4.28515625" style="49" customWidth="1"/>
    <col min="5641" max="5641" width="85.5703125" style="49" customWidth="1"/>
    <col min="5642" max="5642" width="7.5703125" style="49" customWidth="1"/>
    <col min="5643" max="5643" width="10.85546875" style="49" customWidth="1"/>
    <col min="5644" max="5644" width="18.28515625" style="49" customWidth="1"/>
    <col min="5645" max="5648" width="17.7109375" style="49" customWidth="1"/>
    <col min="5649" max="5895" width="9.140625" style="49"/>
    <col min="5896" max="5896" width="4.28515625" style="49" customWidth="1"/>
    <col min="5897" max="5897" width="85.5703125" style="49" customWidth="1"/>
    <col min="5898" max="5898" width="7.5703125" style="49" customWidth="1"/>
    <col min="5899" max="5899" width="10.85546875" style="49" customWidth="1"/>
    <col min="5900" max="5900" width="18.28515625" style="49" customWidth="1"/>
    <col min="5901" max="5904" width="17.7109375" style="49" customWidth="1"/>
    <col min="5905" max="6151" width="9.140625" style="49"/>
    <col min="6152" max="6152" width="4.28515625" style="49" customWidth="1"/>
    <col min="6153" max="6153" width="85.5703125" style="49" customWidth="1"/>
    <col min="6154" max="6154" width="7.5703125" style="49" customWidth="1"/>
    <col min="6155" max="6155" width="10.85546875" style="49" customWidth="1"/>
    <col min="6156" max="6156" width="18.28515625" style="49" customWidth="1"/>
    <col min="6157" max="6160" width="17.7109375" style="49" customWidth="1"/>
    <col min="6161" max="6407" width="9.140625" style="49"/>
    <col min="6408" max="6408" width="4.28515625" style="49" customWidth="1"/>
    <col min="6409" max="6409" width="85.5703125" style="49" customWidth="1"/>
    <col min="6410" max="6410" width="7.5703125" style="49" customWidth="1"/>
    <col min="6411" max="6411" width="10.85546875" style="49" customWidth="1"/>
    <col min="6412" max="6412" width="18.28515625" style="49" customWidth="1"/>
    <col min="6413" max="6416" width="17.7109375" style="49" customWidth="1"/>
    <col min="6417" max="6663" width="9.140625" style="49"/>
    <col min="6664" max="6664" width="4.28515625" style="49" customWidth="1"/>
    <col min="6665" max="6665" width="85.5703125" style="49" customWidth="1"/>
    <col min="6666" max="6666" width="7.5703125" style="49" customWidth="1"/>
    <col min="6667" max="6667" width="10.85546875" style="49" customWidth="1"/>
    <col min="6668" max="6668" width="18.28515625" style="49" customWidth="1"/>
    <col min="6669" max="6672" width="17.7109375" style="49" customWidth="1"/>
    <col min="6673" max="6919" width="9.140625" style="49"/>
    <col min="6920" max="6920" width="4.28515625" style="49" customWidth="1"/>
    <col min="6921" max="6921" width="85.5703125" style="49" customWidth="1"/>
    <col min="6922" max="6922" width="7.5703125" style="49" customWidth="1"/>
    <col min="6923" max="6923" width="10.85546875" style="49" customWidth="1"/>
    <col min="6924" max="6924" width="18.28515625" style="49" customWidth="1"/>
    <col min="6925" max="6928" width="17.7109375" style="49" customWidth="1"/>
    <col min="6929" max="7175" width="9.140625" style="49"/>
    <col min="7176" max="7176" width="4.28515625" style="49" customWidth="1"/>
    <col min="7177" max="7177" width="85.5703125" style="49" customWidth="1"/>
    <col min="7178" max="7178" width="7.5703125" style="49" customWidth="1"/>
    <col min="7179" max="7179" width="10.85546875" style="49" customWidth="1"/>
    <col min="7180" max="7180" width="18.28515625" style="49" customWidth="1"/>
    <col min="7181" max="7184" width="17.7109375" style="49" customWidth="1"/>
    <col min="7185" max="7431" width="9.140625" style="49"/>
    <col min="7432" max="7432" width="4.28515625" style="49" customWidth="1"/>
    <col min="7433" max="7433" width="85.5703125" style="49" customWidth="1"/>
    <col min="7434" max="7434" width="7.5703125" style="49" customWidth="1"/>
    <col min="7435" max="7435" width="10.85546875" style="49" customWidth="1"/>
    <col min="7436" max="7436" width="18.28515625" style="49" customWidth="1"/>
    <col min="7437" max="7440" width="17.7109375" style="49" customWidth="1"/>
    <col min="7441" max="7687" width="9.140625" style="49"/>
    <col min="7688" max="7688" width="4.28515625" style="49" customWidth="1"/>
    <col min="7689" max="7689" width="85.5703125" style="49" customWidth="1"/>
    <col min="7690" max="7690" width="7.5703125" style="49" customWidth="1"/>
    <col min="7691" max="7691" width="10.85546875" style="49" customWidth="1"/>
    <col min="7692" max="7692" width="18.28515625" style="49" customWidth="1"/>
    <col min="7693" max="7696" width="17.7109375" style="49" customWidth="1"/>
    <col min="7697" max="7943" width="9.140625" style="49"/>
    <col min="7944" max="7944" width="4.28515625" style="49" customWidth="1"/>
    <col min="7945" max="7945" width="85.5703125" style="49" customWidth="1"/>
    <col min="7946" max="7946" width="7.5703125" style="49" customWidth="1"/>
    <col min="7947" max="7947" width="10.85546875" style="49" customWidth="1"/>
    <col min="7948" max="7948" width="18.28515625" style="49" customWidth="1"/>
    <col min="7949" max="7952" width="17.7109375" style="49" customWidth="1"/>
    <col min="7953" max="8199" width="9.140625" style="49"/>
    <col min="8200" max="8200" width="4.28515625" style="49" customWidth="1"/>
    <col min="8201" max="8201" width="85.5703125" style="49" customWidth="1"/>
    <col min="8202" max="8202" width="7.5703125" style="49" customWidth="1"/>
    <col min="8203" max="8203" width="10.85546875" style="49" customWidth="1"/>
    <col min="8204" max="8204" width="18.28515625" style="49" customWidth="1"/>
    <col min="8205" max="8208" width="17.7109375" style="49" customWidth="1"/>
    <col min="8209" max="8455" width="9.140625" style="49"/>
    <col min="8456" max="8456" width="4.28515625" style="49" customWidth="1"/>
    <col min="8457" max="8457" width="85.5703125" style="49" customWidth="1"/>
    <col min="8458" max="8458" width="7.5703125" style="49" customWidth="1"/>
    <col min="8459" max="8459" width="10.85546875" style="49" customWidth="1"/>
    <col min="8460" max="8460" width="18.28515625" style="49" customWidth="1"/>
    <col min="8461" max="8464" width="17.7109375" style="49" customWidth="1"/>
    <col min="8465" max="8711" width="9.140625" style="49"/>
    <col min="8712" max="8712" width="4.28515625" style="49" customWidth="1"/>
    <col min="8713" max="8713" width="85.5703125" style="49" customWidth="1"/>
    <col min="8714" max="8714" width="7.5703125" style="49" customWidth="1"/>
    <col min="8715" max="8715" width="10.85546875" style="49" customWidth="1"/>
    <col min="8716" max="8716" width="18.28515625" style="49" customWidth="1"/>
    <col min="8717" max="8720" width="17.7109375" style="49" customWidth="1"/>
    <col min="8721" max="8967" width="9.140625" style="49"/>
    <col min="8968" max="8968" width="4.28515625" style="49" customWidth="1"/>
    <col min="8969" max="8969" width="85.5703125" style="49" customWidth="1"/>
    <col min="8970" max="8970" width="7.5703125" style="49" customWidth="1"/>
    <col min="8971" max="8971" width="10.85546875" style="49" customWidth="1"/>
    <col min="8972" max="8972" width="18.28515625" style="49" customWidth="1"/>
    <col min="8973" max="8976" width="17.7109375" style="49" customWidth="1"/>
    <col min="8977" max="9223" width="9.140625" style="49"/>
    <col min="9224" max="9224" width="4.28515625" style="49" customWidth="1"/>
    <col min="9225" max="9225" width="85.5703125" style="49" customWidth="1"/>
    <col min="9226" max="9226" width="7.5703125" style="49" customWidth="1"/>
    <col min="9227" max="9227" width="10.85546875" style="49" customWidth="1"/>
    <col min="9228" max="9228" width="18.28515625" style="49" customWidth="1"/>
    <col min="9229" max="9232" width="17.7109375" style="49" customWidth="1"/>
    <col min="9233" max="9479" width="9.140625" style="49"/>
    <col min="9480" max="9480" width="4.28515625" style="49" customWidth="1"/>
    <col min="9481" max="9481" width="85.5703125" style="49" customWidth="1"/>
    <col min="9482" max="9482" width="7.5703125" style="49" customWidth="1"/>
    <col min="9483" max="9483" width="10.85546875" style="49" customWidth="1"/>
    <col min="9484" max="9484" width="18.28515625" style="49" customWidth="1"/>
    <col min="9485" max="9488" width="17.7109375" style="49" customWidth="1"/>
    <col min="9489" max="9735" width="9.140625" style="49"/>
    <col min="9736" max="9736" width="4.28515625" style="49" customWidth="1"/>
    <col min="9737" max="9737" width="85.5703125" style="49" customWidth="1"/>
    <col min="9738" max="9738" width="7.5703125" style="49" customWidth="1"/>
    <col min="9739" max="9739" width="10.85546875" style="49" customWidth="1"/>
    <col min="9740" max="9740" width="18.28515625" style="49" customWidth="1"/>
    <col min="9741" max="9744" width="17.7109375" style="49" customWidth="1"/>
    <col min="9745" max="9991" width="9.140625" style="49"/>
    <col min="9992" max="9992" width="4.28515625" style="49" customWidth="1"/>
    <col min="9993" max="9993" width="85.5703125" style="49" customWidth="1"/>
    <col min="9994" max="9994" width="7.5703125" style="49" customWidth="1"/>
    <col min="9995" max="9995" width="10.85546875" style="49" customWidth="1"/>
    <col min="9996" max="9996" width="18.28515625" style="49" customWidth="1"/>
    <col min="9997" max="10000" width="17.7109375" style="49" customWidth="1"/>
    <col min="10001" max="10247" width="9.140625" style="49"/>
    <col min="10248" max="10248" width="4.28515625" style="49" customWidth="1"/>
    <col min="10249" max="10249" width="85.5703125" style="49" customWidth="1"/>
    <col min="10250" max="10250" width="7.5703125" style="49" customWidth="1"/>
    <col min="10251" max="10251" width="10.85546875" style="49" customWidth="1"/>
    <col min="10252" max="10252" width="18.28515625" style="49" customWidth="1"/>
    <col min="10253" max="10256" width="17.7109375" style="49" customWidth="1"/>
    <col min="10257" max="10503" width="9.140625" style="49"/>
    <col min="10504" max="10504" width="4.28515625" style="49" customWidth="1"/>
    <col min="10505" max="10505" width="85.5703125" style="49" customWidth="1"/>
    <col min="10506" max="10506" width="7.5703125" style="49" customWidth="1"/>
    <col min="10507" max="10507" width="10.85546875" style="49" customWidth="1"/>
    <col min="10508" max="10508" width="18.28515625" style="49" customWidth="1"/>
    <col min="10509" max="10512" width="17.7109375" style="49" customWidth="1"/>
    <col min="10513" max="10759" width="9.140625" style="49"/>
    <col min="10760" max="10760" width="4.28515625" style="49" customWidth="1"/>
    <col min="10761" max="10761" width="85.5703125" style="49" customWidth="1"/>
    <col min="10762" max="10762" width="7.5703125" style="49" customWidth="1"/>
    <col min="10763" max="10763" width="10.85546875" style="49" customWidth="1"/>
    <col min="10764" max="10764" width="18.28515625" style="49" customWidth="1"/>
    <col min="10765" max="10768" width="17.7109375" style="49" customWidth="1"/>
    <col min="10769" max="11015" width="9.140625" style="49"/>
    <col min="11016" max="11016" width="4.28515625" style="49" customWidth="1"/>
    <col min="11017" max="11017" width="85.5703125" style="49" customWidth="1"/>
    <col min="11018" max="11018" width="7.5703125" style="49" customWidth="1"/>
    <col min="11019" max="11019" width="10.85546875" style="49" customWidth="1"/>
    <col min="11020" max="11020" width="18.28515625" style="49" customWidth="1"/>
    <col min="11021" max="11024" width="17.7109375" style="49" customWidth="1"/>
    <col min="11025" max="11271" width="9.140625" style="49"/>
    <col min="11272" max="11272" width="4.28515625" style="49" customWidth="1"/>
    <col min="11273" max="11273" width="85.5703125" style="49" customWidth="1"/>
    <col min="11274" max="11274" width="7.5703125" style="49" customWidth="1"/>
    <col min="11275" max="11275" width="10.85546875" style="49" customWidth="1"/>
    <col min="11276" max="11276" width="18.28515625" style="49" customWidth="1"/>
    <col min="11277" max="11280" width="17.7109375" style="49" customWidth="1"/>
    <col min="11281" max="11527" width="9.140625" style="49"/>
    <col min="11528" max="11528" width="4.28515625" style="49" customWidth="1"/>
    <col min="11529" max="11529" width="85.5703125" style="49" customWidth="1"/>
    <col min="11530" max="11530" width="7.5703125" style="49" customWidth="1"/>
    <col min="11531" max="11531" width="10.85546875" style="49" customWidth="1"/>
    <col min="11532" max="11532" width="18.28515625" style="49" customWidth="1"/>
    <col min="11533" max="11536" width="17.7109375" style="49" customWidth="1"/>
    <col min="11537" max="11783" width="9.140625" style="49"/>
    <col min="11784" max="11784" width="4.28515625" style="49" customWidth="1"/>
    <col min="11785" max="11785" width="85.5703125" style="49" customWidth="1"/>
    <col min="11786" max="11786" width="7.5703125" style="49" customWidth="1"/>
    <col min="11787" max="11787" width="10.85546875" style="49" customWidth="1"/>
    <col min="11788" max="11788" width="18.28515625" style="49" customWidth="1"/>
    <col min="11789" max="11792" width="17.7109375" style="49" customWidth="1"/>
    <col min="11793" max="12039" width="9.140625" style="49"/>
    <col min="12040" max="12040" width="4.28515625" style="49" customWidth="1"/>
    <col min="12041" max="12041" width="85.5703125" style="49" customWidth="1"/>
    <col min="12042" max="12042" width="7.5703125" style="49" customWidth="1"/>
    <col min="12043" max="12043" width="10.85546875" style="49" customWidth="1"/>
    <col min="12044" max="12044" width="18.28515625" style="49" customWidth="1"/>
    <col min="12045" max="12048" width="17.7109375" style="49" customWidth="1"/>
    <col min="12049" max="12295" width="9.140625" style="49"/>
    <col min="12296" max="12296" width="4.28515625" style="49" customWidth="1"/>
    <col min="12297" max="12297" width="85.5703125" style="49" customWidth="1"/>
    <col min="12298" max="12298" width="7.5703125" style="49" customWidth="1"/>
    <col min="12299" max="12299" width="10.85546875" style="49" customWidth="1"/>
    <col min="12300" max="12300" width="18.28515625" style="49" customWidth="1"/>
    <col min="12301" max="12304" width="17.7109375" style="49" customWidth="1"/>
    <col min="12305" max="12551" width="9.140625" style="49"/>
    <col min="12552" max="12552" width="4.28515625" style="49" customWidth="1"/>
    <col min="12553" max="12553" width="85.5703125" style="49" customWidth="1"/>
    <col min="12554" max="12554" width="7.5703125" style="49" customWidth="1"/>
    <col min="12555" max="12555" width="10.85546875" style="49" customWidth="1"/>
    <col min="12556" max="12556" width="18.28515625" style="49" customWidth="1"/>
    <col min="12557" max="12560" width="17.7109375" style="49" customWidth="1"/>
    <col min="12561" max="12807" width="9.140625" style="49"/>
    <col min="12808" max="12808" width="4.28515625" style="49" customWidth="1"/>
    <col min="12809" max="12809" width="85.5703125" style="49" customWidth="1"/>
    <col min="12810" max="12810" width="7.5703125" style="49" customWidth="1"/>
    <col min="12811" max="12811" width="10.85546875" style="49" customWidth="1"/>
    <col min="12812" max="12812" width="18.28515625" style="49" customWidth="1"/>
    <col min="12813" max="12816" width="17.7109375" style="49" customWidth="1"/>
    <col min="12817" max="13063" width="9.140625" style="49"/>
    <col min="13064" max="13064" width="4.28515625" style="49" customWidth="1"/>
    <col min="13065" max="13065" width="85.5703125" style="49" customWidth="1"/>
    <col min="13066" max="13066" width="7.5703125" style="49" customWidth="1"/>
    <col min="13067" max="13067" width="10.85546875" style="49" customWidth="1"/>
    <col min="13068" max="13068" width="18.28515625" style="49" customWidth="1"/>
    <col min="13069" max="13072" width="17.7109375" style="49" customWidth="1"/>
    <col min="13073" max="13319" width="9.140625" style="49"/>
    <col min="13320" max="13320" width="4.28515625" style="49" customWidth="1"/>
    <col min="13321" max="13321" width="85.5703125" style="49" customWidth="1"/>
    <col min="13322" max="13322" width="7.5703125" style="49" customWidth="1"/>
    <col min="13323" max="13323" width="10.85546875" style="49" customWidth="1"/>
    <col min="13324" max="13324" width="18.28515625" style="49" customWidth="1"/>
    <col min="13325" max="13328" width="17.7109375" style="49" customWidth="1"/>
    <col min="13329" max="13575" width="9.140625" style="49"/>
    <col min="13576" max="13576" width="4.28515625" style="49" customWidth="1"/>
    <col min="13577" max="13577" width="85.5703125" style="49" customWidth="1"/>
    <col min="13578" max="13578" width="7.5703125" style="49" customWidth="1"/>
    <col min="13579" max="13579" width="10.85546875" style="49" customWidth="1"/>
    <col min="13580" max="13580" width="18.28515625" style="49" customWidth="1"/>
    <col min="13581" max="13584" width="17.7109375" style="49" customWidth="1"/>
    <col min="13585" max="13831" width="9.140625" style="49"/>
    <col min="13832" max="13832" width="4.28515625" style="49" customWidth="1"/>
    <col min="13833" max="13833" width="85.5703125" style="49" customWidth="1"/>
    <col min="13834" max="13834" width="7.5703125" style="49" customWidth="1"/>
    <col min="13835" max="13835" width="10.85546875" style="49" customWidth="1"/>
    <col min="13836" max="13836" width="18.28515625" style="49" customWidth="1"/>
    <col min="13837" max="13840" width="17.7109375" style="49" customWidth="1"/>
    <col min="13841" max="14087" width="9.140625" style="49"/>
    <col min="14088" max="14088" width="4.28515625" style="49" customWidth="1"/>
    <col min="14089" max="14089" width="85.5703125" style="49" customWidth="1"/>
    <col min="14090" max="14090" width="7.5703125" style="49" customWidth="1"/>
    <col min="14091" max="14091" width="10.85546875" style="49" customWidth="1"/>
    <col min="14092" max="14092" width="18.28515625" style="49" customWidth="1"/>
    <col min="14093" max="14096" width="17.7109375" style="49" customWidth="1"/>
    <col min="14097" max="14343" width="9.140625" style="49"/>
    <col min="14344" max="14344" width="4.28515625" style="49" customWidth="1"/>
    <col min="14345" max="14345" width="85.5703125" style="49" customWidth="1"/>
    <col min="14346" max="14346" width="7.5703125" style="49" customWidth="1"/>
    <col min="14347" max="14347" width="10.85546875" style="49" customWidth="1"/>
    <col min="14348" max="14348" width="18.28515625" style="49" customWidth="1"/>
    <col min="14349" max="14352" width="17.7109375" style="49" customWidth="1"/>
    <col min="14353" max="14599" width="9.140625" style="49"/>
    <col min="14600" max="14600" width="4.28515625" style="49" customWidth="1"/>
    <col min="14601" max="14601" width="85.5703125" style="49" customWidth="1"/>
    <col min="14602" max="14602" width="7.5703125" style="49" customWidth="1"/>
    <col min="14603" max="14603" width="10.85546875" style="49" customWidth="1"/>
    <col min="14604" max="14604" width="18.28515625" style="49" customWidth="1"/>
    <col min="14605" max="14608" width="17.7109375" style="49" customWidth="1"/>
    <col min="14609" max="14855" width="9.140625" style="49"/>
    <col min="14856" max="14856" width="4.28515625" style="49" customWidth="1"/>
    <col min="14857" max="14857" width="85.5703125" style="49" customWidth="1"/>
    <col min="14858" max="14858" width="7.5703125" style="49" customWidth="1"/>
    <col min="14859" max="14859" width="10.85546875" style="49" customWidth="1"/>
    <col min="14860" max="14860" width="18.28515625" style="49" customWidth="1"/>
    <col min="14861" max="14864" width="17.7109375" style="49" customWidth="1"/>
    <col min="14865" max="15111" width="9.140625" style="49"/>
    <col min="15112" max="15112" width="4.28515625" style="49" customWidth="1"/>
    <col min="15113" max="15113" width="85.5703125" style="49" customWidth="1"/>
    <col min="15114" max="15114" width="7.5703125" style="49" customWidth="1"/>
    <col min="15115" max="15115" width="10.85546875" style="49" customWidth="1"/>
    <col min="15116" max="15116" width="18.28515625" style="49" customWidth="1"/>
    <col min="15117" max="15120" width="17.7109375" style="49" customWidth="1"/>
    <col min="15121" max="15367" width="9.140625" style="49"/>
    <col min="15368" max="15368" width="4.28515625" style="49" customWidth="1"/>
    <col min="15369" max="15369" width="85.5703125" style="49" customWidth="1"/>
    <col min="15370" max="15370" width="7.5703125" style="49" customWidth="1"/>
    <col min="15371" max="15371" width="10.85546875" style="49" customWidth="1"/>
    <col min="15372" max="15372" width="18.28515625" style="49" customWidth="1"/>
    <col min="15373" max="15376" width="17.7109375" style="49" customWidth="1"/>
    <col min="15377" max="15623" width="9.140625" style="49"/>
    <col min="15624" max="15624" width="4.28515625" style="49" customWidth="1"/>
    <col min="15625" max="15625" width="85.5703125" style="49" customWidth="1"/>
    <col min="15626" max="15626" width="7.5703125" style="49" customWidth="1"/>
    <col min="15627" max="15627" width="10.85546875" style="49" customWidth="1"/>
    <col min="15628" max="15628" width="18.28515625" style="49" customWidth="1"/>
    <col min="15629" max="15632" width="17.7109375" style="49" customWidth="1"/>
    <col min="15633" max="15879" width="9.140625" style="49"/>
    <col min="15880" max="15880" width="4.28515625" style="49" customWidth="1"/>
    <col min="15881" max="15881" width="85.5703125" style="49" customWidth="1"/>
    <col min="15882" max="15882" width="7.5703125" style="49" customWidth="1"/>
    <col min="15883" max="15883" width="10.85546875" style="49" customWidth="1"/>
    <col min="15884" max="15884" width="18.28515625" style="49" customWidth="1"/>
    <col min="15885" max="15888" width="17.7109375" style="49" customWidth="1"/>
    <col min="15889" max="16135" width="9.140625" style="49"/>
    <col min="16136" max="16136" width="4.28515625" style="49" customWidth="1"/>
    <col min="16137" max="16137" width="85.5703125" style="49" customWidth="1"/>
    <col min="16138" max="16138" width="7.5703125" style="49" customWidth="1"/>
    <col min="16139" max="16139" width="10.85546875" style="49" customWidth="1"/>
    <col min="16140" max="16140" width="18.28515625" style="49" customWidth="1"/>
    <col min="16141" max="16144" width="17.7109375" style="49" customWidth="1"/>
    <col min="16145" max="16384" width="9.140625" style="49"/>
  </cols>
  <sheetData>
    <row r="1" spans="1:17">
      <c r="A1" s="230" t="s">
        <v>1200</v>
      </c>
      <c r="B1" s="231"/>
    </row>
    <row r="2" spans="1:17" ht="19.5" customHeight="1">
      <c r="A2" s="706" t="s">
        <v>1076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</row>
    <row r="3" spans="1:17" s="216" customFormat="1" ht="19.5" customHeight="1">
      <c r="A3" s="706" t="s">
        <v>1149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</row>
    <row r="4" spans="1:17" s="271" customFormat="1" ht="13.5" customHeight="1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610"/>
      <c r="M4" s="610"/>
      <c r="N4" s="610"/>
      <c r="O4" s="714" t="s">
        <v>1010</v>
      </c>
      <c r="P4" s="714"/>
      <c r="Q4" s="714" t="s">
        <v>1010</v>
      </c>
    </row>
    <row r="5" spans="1:17" ht="6" customHeight="1">
      <c r="A5" s="52"/>
      <c r="B5" s="52"/>
    </row>
    <row r="6" spans="1:17" ht="51" customHeight="1">
      <c r="B6" s="100"/>
      <c r="C6" s="707" t="s">
        <v>1150</v>
      </c>
      <c r="D6" s="708"/>
      <c r="E6" s="709"/>
      <c r="F6" s="710" t="s">
        <v>979</v>
      </c>
      <c r="G6" s="711"/>
      <c r="H6" s="712"/>
      <c r="I6" s="710" t="s">
        <v>980</v>
      </c>
      <c r="J6" s="711"/>
      <c r="K6" s="712"/>
      <c r="L6" s="713" t="s">
        <v>981</v>
      </c>
      <c r="M6" s="713"/>
      <c r="N6" s="713"/>
      <c r="O6" s="713" t="s">
        <v>1079</v>
      </c>
      <c r="P6" s="713"/>
      <c r="Q6" s="713"/>
    </row>
    <row r="7" spans="1:17" s="54" customFormat="1" ht="25.5">
      <c r="A7" s="53" t="s">
        <v>51</v>
      </c>
      <c r="B7" s="53" t="s">
        <v>52</v>
      </c>
      <c r="C7" s="96" t="s">
        <v>53</v>
      </c>
      <c r="D7" s="95" t="s">
        <v>335</v>
      </c>
      <c r="E7" s="95" t="s">
        <v>1009</v>
      </c>
      <c r="F7" s="96" t="s">
        <v>53</v>
      </c>
      <c r="G7" s="95" t="s">
        <v>335</v>
      </c>
      <c r="H7" s="95" t="s">
        <v>1009</v>
      </c>
      <c r="I7" s="96" t="s">
        <v>53</v>
      </c>
      <c r="J7" s="95" t="s">
        <v>335</v>
      </c>
      <c r="K7" s="95" t="s">
        <v>1009</v>
      </c>
      <c r="L7" s="96" t="s">
        <v>53</v>
      </c>
      <c r="M7" s="96" t="s">
        <v>335</v>
      </c>
      <c r="N7" s="96" t="s">
        <v>1009</v>
      </c>
      <c r="O7" s="96" t="s">
        <v>53</v>
      </c>
      <c r="P7" s="96" t="s">
        <v>335</v>
      </c>
      <c r="Q7" s="96" t="s">
        <v>1009</v>
      </c>
    </row>
    <row r="8" spans="1:17" ht="4.5" customHeight="1">
      <c r="I8" s="55"/>
      <c r="J8" s="55"/>
      <c r="K8" s="55"/>
      <c r="L8" s="55"/>
      <c r="M8" s="55"/>
      <c r="N8" s="55"/>
      <c r="O8" s="55"/>
      <c r="P8" s="55"/>
      <c r="Q8" s="55"/>
    </row>
    <row r="9" spans="1:17" s="277" customFormat="1" ht="15" customHeight="1">
      <c r="A9" s="56" t="s">
        <v>54</v>
      </c>
      <c r="B9" s="57" t="s">
        <v>55</v>
      </c>
      <c r="C9" s="58">
        <f t="shared" ref="C9:E11" si="0">F9+I9+L9+O9</f>
        <v>79272280</v>
      </c>
      <c r="D9" s="58">
        <f t="shared" si="0"/>
        <v>86623166</v>
      </c>
      <c r="E9" s="58">
        <f t="shared" si="0"/>
        <v>86623166</v>
      </c>
      <c r="F9" s="278">
        <v>79272280</v>
      </c>
      <c r="G9" s="278">
        <v>86623166</v>
      </c>
      <c r="H9" s="278">
        <v>86623166</v>
      </c>
      <c r="I9" s="278"/>
      <c r="J9" s="279"/>
      <c r="K9" s="279"/>
      <c r="L9" s="279"/>
      <c r="M9" s="279"/>
      <c r="N9" s="279"/>
      <c r="O9" s="279"/>
      <c r="P9" s="279"/>
      <c r="Q9" s="279"/>
    </row>
    <row r="10" spans="1:17" s="277" customFormat="1" ht="15" customHeight="1">
      <c r="A10" s="56" t="s">
        <v>56</v>
      </c>
      <c r="B10" s="57" t="s">
        <v>57</v>
      </c>
      <c r="C10" s="58">
        <f t="shared" si="0"/>
        <v>50504100</v>
      </c>
      <c r="D10" s="58">
        <f t="shared" si="0"/>
        <v>57714990</v>
      </c>
      <c r="E10" s="58">
        <f t="shared" si="0"/>
        <v>57714990</v>
      </c>
      <c r="F10" s="278">
        <v>50504100</v>
      </c>
      <c r="G10" s="278">
        <v>57714990</v>
      </c>
      <c r="H10" s="278">
        <v>57714990</v>
      </c>
      <c r="I10" s="279"/>
      <c r="J10" s="279"/>
      <c r="K10" s="279"/>
      <c r="L10" s="279"/>
      <c r="M10" s="279"/>
      <c r="N10" s="279"/>
      <c r="O10" s="279"/>
      <c r="P10" s="279"/>
      <c r="Q10" s="279"/>
    </row>
    <row r="11" spans="1:17" s="277" customFormat="1" ht="15" customHeight="1">
      <c r="A11" s="56" t="s">
        <v>1151</v>
      </c>
      <c r="B11" s="57" t="s">
        <v>1153</v>
      </c>
      <c r="C11" s="58">
        <f t="shared" si="0"/>
        <v>16786500</v>
      </c>
      <c r="D11" s="58">
        <f t="shared" si="0"/>
        <v>17447458</v>
      </c>
      <c r="E11" s="58">
        <f t="shared" si="0"/>
        <v>17447458</v>
      </c>
      <c r="F11" s="278">
        <v>16786500</v>
      </c>
      <c r="G11" s="278">
        <v>17447458</v>
      </c>
      <c r="H11" s="278">
        <v>17447458</v>
      </c>
      <c r="I11" s="279"/>
      <c r="J11" s="279"/>
      <c r="K11" s="279"/>
      <c r="L11" s="279"/>
      <c r="M11" s="279"/>
      <c r="N11" s="279"/>
      <c r="O11" s="279"/>
      <c r="P11" s="279"/>
      <c r="Q11" s="279"/>
    </row>
    <row r="12" spans="1:17" s="277" customFormat="1" ht="15" customHeight="1">
      <c r="A12" s="56" t="s">
        <v>1152</v>
      </c>
      <c r="B12" s="57" t="s">
        <v>1154</v>
      </c>
      <c r="C12" s="58">
        <f t="shared" ref="C12:C14" si="1">F12+I12+L12+O12</f>
        <v>18292822</v>
      </c>
      <c r="D12" s="58">
        <f t="shared" ref="D12:D14" si="2">G12+J12+M12+P12</f>
        <v>13129819</v>
      </c>
      <c r="E12" s="58">
        <f t="shared" ref="E12:E14" si="3">H12+K12+N12+Q12</f>
        <v>13129819</v>
      </c>
      <c r="F12" s="278">
        <v>18292822</v>
      </c>
      <c r="G12" s="278">
        <v>13129819</v>
      </c>
      <c r="H12" s="278">
        <v>13129819</v>
      </c>
      <c r="I12" s="279"/>
      <c r="J12" s="279"/>
      <c r="K12" s="279"/>
      <c r="L12" s="279"/>
      <c r="M12" s="279"/>
      <c r="N12" s="279"/>
      <c r="O12" s="279"/>
      <c r="P12" s="279"/>
      <c r="Q12" s="279"/>
    </row>
    <row r="13" spans="1:17" s="277" customFormat="1" ht="15" customHeight="1">
      <c r="A13" s="56" t="s">
        <v>58</v>
      </c>
      <c r="B13" s="57" t="s">
        <v>59</v>
      </c>
      <c r="C13" s="58">
        <f t="shared" si="1"/>
        <v>4479214</v>
      </c>
      <c r="D13" s="58">
        <f t="shared" si="2"/>
        <v>5556661</v>
      </c>
      <c r="E13" s="58">
        <f t="shared" si="3"/>
        <v>5556661</v>
      </c>
      <c r="F13" s="278">
        <v>4479214</v>
      </c>
      <c r="G13" s="278">
        <v>5556661</v>
      </c>
      <c r="H13" s="278">
        <v>5556661</v>
      </c>
      <c r="I13" s="279"/>
      <c r="J13" s="279"/>
      <c r="K13" s="279"/>
      <c r="L13" s="279"/>
      <c r="M13" s="279"/>
      <c r="N13" s="279"/>
      <c r="O13" s="279"/>
      <c r="P13" s="279"/>
      <c r="Q13" s="279"/>
    </row>
    <row r="14" spans="1:17" s="277" customFormat="1" ht="15" customHeight="1">
      <c r="A14" s="56" t="s">
        <v>60</v>
      </c>
      <c r="B14" s="57" t="s">
        <v>61</v>
      </c>
      <c r="C14" s="58">
        <f t="shared" si="1"/>
        <v>0</v>
      </c>
      <c r="D14" s="58">
        <f t="shared" si="2"/>
        <v>11649942</v>
      </c>
      <c r="E14" s="58">
        <f t="shared" si="3"/>
        <v>11649942</v>
      </c>
      <c r="F14" s="278"/>
      <c r="G14" s="278">
        <v>11649942</v>
      </c>
      <c r="H14" s="278">
        <v>11649942</v>
      </c>
      <c r="I14" s="279"/>
      <c r="J14" s="279"/>
      <c r="K14" s="279"/>
      <c r="L14" s="279"/>
      <c r="M14" s="279"/>
      <c r="N14" s="279"/>
      <c r="O14" s="279"/>
      <c r="P14" s="279"/>
      <c r="Q14" s="279"/>
    </row>
    <row r="15" spans="1:17" s="277" customFormat="1" ht="15" customHeight="1">
      <c r="A15" s="56" t="s">
        <v>62</v>
      </c>
      <c r="B15" s="57" t="s">
        <v>63</v>
      </c>
      <c r="C15" s="58">
        <f>F15+I15+L15+O15</f>
        <v>0</v>
      </c>
      <c r="D15" s="58">
        <f>G15+J15+M15+P15</f>
        <v>3050501</v>
      </c>
      <c r="E15" s="58">
        <f>H15+K15+N15+Q15</f>
        <v>3050501</v>
      </c>
      <c r="F15" s="278"/>
      <c r="G15" s="278">
        <v>3050501</v>
      </c>
      <c r="H15" s="278">
        <v>3050501</v>
      </c>
      <c r="I15" s="279"/>
      <c r="J15" s="279"/>
      <c r="K15" s="279"/>
      <c r="L15" s="279"/>
      <c r="M15" s="279"/>
      <c r="N15" s="279"/>
      <c r="O15" s="279"/>
      <c r="P15" s="279"/>
      <c r="Q15" s="279"/>
    </row>
    <row r="16" spans="1:17" s="277" customFormat="1" ht="15" customHeight="1">
      <c r="A16" s="59" t="s">
        <v>64</v>
      </c>
      <c r="B16" s="60" t="s">
        <v>65</v>
      </c>
      <c r="C16" s="61">
        <f>F16+I16+L16+O16</f>
        <v>169334916</v>
      </c>
      <c r="D16" s="61">
        <f t="shared" ref="D16" si="4">G16+J16+M16+P16</f>
        <v>195172537</v>
      </c>
      <c r="E16" s="61">
        <f t="shared" ref="E16" si="5">H16+K16+N16+Q16</f>
        <v>195172537</v>
      </c>
      <c r="F16" s="275">
        <f>SUM(F9:F15)</f>
        <v>169334916</v>
      </c>
      <c r="G16" s="275">
        <f>SUM(G9:G15)</f>
        <v>195172537</v>
      </c>
      <c r="H16" s="275">
        <f>SUM(H9:H15)</f>
        <v>195172537</v>
      </c>
      <c r="I16" s="275">
        <f t="shared" ref="I16:O16" si="6">SUM(I9:I15)</f>
        <v>0</v>
      </c>
      <c r="J16" s="275">
        <f t="shared" ref="J16" si="7">SUM(J9:J15)</f>
        <v>0</v>
      </c>
      <c r="K16" s="275"/>
      <c r="L16" s="276">
        <f t="shared" ref="L16" si="8">SUM(L9:L15)</f>
        <v>0</v>
      </c>
      <c r="M16" s="276">
        <f t="shared" ref="M16:N16" si="9">SUM(M9:M15)</f>
        <v>0</v>
      </c>
      <c r="N16" s="276">
        <f t="shared" si="9"/>
        <v>0</v>
      </c>
      <c r="O16" s="276">
        <f t="shared" si="6"/>
        <v>0</v>
      </c>
      <c r="P16" s="276">
        <f t="shared" ref="P16:Q16" si="10">SUM(P9:P15)</f>
        <v>0</v>
      </c>
      <c r="Q16" s="276">
        <f t="shared" si="10"/>
        <v>0</v>
      </c>
    </row>
    <row r="17" spans="1:17" s="277" customFormat="1" ht="15" customHeight="1">
      <c r="A17" s="56" t="s">
        <v>66</v>
      </c>
      <c r="B17" s="57" t="s">
        <v>67</v>
      </c>
      <c r="C17" s="58">
        <f>F17+I17+L17+O17</f>
        <v>0</v>
      </c>
      <c r="D17" s="58">
        <f t="shared" ref="D17:E17" si="11">G17+J17+M17+P17</f>
        <v>0</v>
      </c>
      <c r="E17" s="58">
        <f t="shared" si="11"/>
        <v>0</v>
      </c>
      <c r="F17" s="278"/>
      <c r="G17" s="278"/>
      <c r="H17" s="278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s="277" customFormat="1" ht="15" customHeight="1">
      <c r="A18" s="56" t="s">
        <v>68</v>
      </c>
      <c r="B18" s="57" t="s">
        <v>69</v>
      </c>
      <c r="C18" s="58">
        <f t="shared" ref="C18:C21" si="12">F18+I18+L18+O18</f>
        <v>0</v>
      </c>
      <c r="D18" s="58">
        <f t="shared" ref="D18:D22" si="13">G18+J18+M18+P18</f>
        <v>0</v>
      </c>
      <c r="E18" s="58">
        <f t="shared" ref="E18:E22" si="14">H18+K18+N18+Q18</f>
        <v>0</v>
      </c>
      <c r="F18" s="278"/>
      <c r="G18" s="278"/>
      <c r="H18" s="278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277" customFormat="1" ht="15" customHeight="1">
      <c r="A19" s="56" t="s">
        <v>70</v>
      </c>
      <c r="B19" s="57" t="s">
        <v>71</v>
      </c>
      <c r="C19" s="58">
        <f t="shared" si="12"/>
        <v>0</v>
      </c>
      <c r="D19" s="58">
        <f t="shared" si="13"/>
        <v>0</v>
      </c>
      <c r="E19" s="58">
        <f t="shared" si="14"/>
        <v>0</v>
      </c>
      <c r="F19" s="278"/>
      <c r="G19" s="278"/>
      <c r="H19" s="278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s="277" customFormat="1" ht="15" customHeight="1">
      <c r="A20" s="56" t="s">
        <v>72</v>
      </c>
      <c r="B20" s="57" t="s">
        <v>73</v>
      </c>
      <c r="C20" s="58">
        <f t="shared" si="12"/>
        <v>0</v>
      </c>
      <c r="D20" s="58">
        <f t="shared" si="13"/>
        <v>0</v>
      </c>
      <c r="E20" s="58">
        <f t="shared" si="14"/>
        <v>0</v>
      </c>
      <c r="F20" s="278"/>
      <c r="G20" s="278"/>
      <c r="H20" s="278"/>
      <c r="I20" s="186"/>
      <c r="J20" s="186"/>
      <c r="K20" s="186"/>
      <c r="L20" s="186"/>
      <c r="M20" s="186"/>
      <c r="N20" s="186"/>
      <c r="O20" s="186"/>
      <c r="P20" s="186"/>
      <c r="Q20" s="186"/>
    </row>
    <row r="21" spans="1:17" s="277" customFormat="1" ht="15" customHeight="1">
      <c r="A21" s="56" t="s">
        <v>74</v>
      </c>
      <c r="B21" s="57" t="s">
        <v>75</v>
      </c>
      <c r="C21" s="58">
        <f t="shared" si="12"/>
        <v>30878122</v>
      </c>
      <c r="D21" s="58">
        <f t="shared" si="13"/>
        <v>28878122</v>
      </c>
      <c r="E21" s="58">
        <f t="shared" si="14"/>
        <v>15651046</v>
      </c>
      <c r="F21" s="278">
        <v>25993122</v>
      </c>
      <c r="G21" s="278">
        <v>25993122</v>
      </c>
      <c r="H21" s="278">
        <v>14151046</v>
      </c>
      <c r="I21" s="186">
        <v>4885000</v>
      </c>
      <c r="J21" s="186">
        <v>2885000</v>
      </c>
      <c r="K21" s="186">
        <v>1500000</v>
      </c>
      <c r="L21" s="186"/>
      <c r="M21" s="186"/>
      <c r="N21" s="186"/>
      <c r="O21" s="186"/>
      <c r="P21" s="186"/>
      <c r="Q21" s="186"/>
    </row>
    <row r="22" spans="1:17" s="277" customFormat="1" ht="15" customHeight="1">
      <c r="A22" s="59" t="s">
        <v>76</v>
      </c>
      <c r="B22" s="60" t="s">
        <v>8</v>
      </c>
      <c r="C22" s="61">
        <f>F22+I22+L22+O22</f>
        <v>200213038</v>
      </c>
      <c r="D22" s="61">
        <f t="shared" si="13"/>
        <v>224050659</v>
      </c>
      <c r="E22" s="61">
        <f t="shared" si="14"/>
        <v>210823583</v>
      </c>
      <c r="F22" s="275">
        <f t="shared" ref="F22:Q22" si="15">F16+F21</f>
        <v>195328038</v>
      </c>
      <c r="G22" s="275">
        <f t="shared" si="15"/>
        <v>221165659</v>
      </c>
      <c r="H22" s="275">
        <f t="shared" si="15"/>
        <v>209323583</v>
      </c>
      <c r="I22" s="275">
        <f t="shared" si="15"/>
        <v>4885000</v>
      </c>
      <c r="J22" s="275">
        <f t="shared" si="15"/>
        <v>2885000</v>
      </c>
      <c r="K22" s="275">
        <f t="shared" si="15"/>
        <v>1500000</v>
      </c>
      <c r="L22" s="276">
        <f t="shared" ref="L22:N22" si="16">L16+L21</f>
        <v>0</v>
      </c>
      <c r="M22" s="276">
        <f t="shared" si="16"/>
        <v>0</v>
      </c>
      <c r="N22" s="276">
        <f t="shared" si="16"/>
        <v>0</v>
      </c>
      <c r="O22" s="276">
        <f t="shared" si="15"/>
        <v>0</v>
      </c>
      <c r="P22" s="276">
        <f t="shared" si="15"/>
        <v>0</v>
      </c>
      <c r="Q22" s="276">
        <f t="shared" si="15"/>
        <v>0</v>
      </c>
    </row>
    <row r="23" spans="1:17" s="277" customFormat="1" ht="15" customHeight="1">
      <c r="A23" s="56" t="s">
        <v>77</v>
      </c>
      <c r="B23" s="57" t="s">
        <v>78</v>
      </c>
      <c r="C23" s="58">
        <f>F23+I23+L23+O23</f>
        <v>0</v>
      </c>
      <c r="D23" s="58">
        <f t="shared" ref="D23:E23" si="17">G23+J23+M23+P23</f>
        <v>19822075</v>
      </c>
      <c r="E23" s="58">
        <f t="shared" si="17"/>
        <v>19822075</v>
      </c>
      <c r="F23" s="278"/>
      <c r="G23" s="278">
        <v>19822075</v>
      </c>
      <c r="H23" s="278">
        <v>19822075</v>
      </c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7" s="277" customFormat="1" ht="15" customHeight="1">
      <c r="A24" s="56" t="s">
        <v>79</v>
      </c>
      <c r="B24" s="57" t="s">
        <v>80</v>
      </c>
      <c r="C24" s="58">
        <f t="shared" ref="C24:C27" si="18">F24+I24+L24+O24</f>
        <v>0</v>
      </c>
      <c r="D24" s="58">
        <f t="shared" ref="D24:D28" si="19">G24+J24+M24+P24</f>
        <v>0</v>
      </c>
      <c r="E24" s="58">
        <f t="shared" ref="E24:E28" si="20">H24+K24+N24+Q24</f>
        <v>0</v>
      </c>
      <c r="F24" s="278"/>
      <c r="G24" s="278"/>
      <c r="H24" s="278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277" customFormat="1" ht="15" customHeight="1">
      <c r="A25" s="56" t="s">
        <v>81</v>
      </c>
      <c r="B25" s="57" t="s">
        <v>82</v>
      </c>
      <c r="C25" s="58">
        <f t="shared" si="18"/>
        <v>0</v>
      </c>
      <c r="D25" s="58">
        <f t="shared" si="19"/>
        <v>0</v>
      </c>
      <c r="E25" s="58">
        <f t="shared" si="20"/>
        <v>0</v>
      </c>
      <c r="F25" s="278"/>
      <c r="G25" s="278"/>
      <c r="H25" s="278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277" customFormat="1" ht="15" customHeight="1">
      <c r="A26" s="56" t="s">
        <v>83</v>
      </c>
      <c r="B26" s="57" t="s">
        <v>84</v>
      </c>
      <c r="C26" s="58">
        <f t="shared" si="18"/>
        <v>0</v>
      </c>
      <c r="D26" s="58">
        <f t="shared" si="19"/>
        <v>0</v>
      </c>
      <c r="E26" s="58">
        <f t="shared" si="20"/>
        <v>0</v>
      </c>
      <c r="F26" s="278"/>
      <c r="G26" s="278"/>
      <c r="H26" s="278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277" customFormat="1" ht="15" customHeight="1">
      <c r="A27" s="56" t="s">
        <v>85</v>
      </c>
      <c r="B27" s="57" t="s">
        <v>86</v>
      </c>
      <c r="C27" s="58">
        <f t="shared" si="18"/>
        <v>14739923</v>
      </c>
      <c r="D27" s="58">
        <f t="shared" si="19"/>
        <v>92311801</v>
      </c>
      <c r="E27" s="58">
        <f t="shared" si="20"/>
        <v>92311801</v>
      </c>
      <c r="F27" s="278">
        <v>14739923</v>
      </c>
      <c r="G27" s="278">
        <v>92311801</v>
      </c>
      <c r="H27" s="278">
        <v>92311801</v>
      </c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277" customFormat="1" ht="15" customHeight="1">
      <c r="A28" s="59" t="s">
        <v>87</v>
      </c>
      <c r="B28" s="60" t="s">
        <v>29</v>
      </c>
      <c r="C28" s="61">
        <f>F28+I28+L28+O28</f>
        <v>14739923</v>
      </c>
      <c r="D28" s="61">
        <f t="shared" si="19"/>
        <v>112133876</v>
      </c>
      <c r="E28" s="61">
        <f t="shared" si="20"/>
        <v>112133876</v>
      </c>
      <c r="F28" s="275">
        <f t="shared" ref="F28:Q28" si="21">SUM(F23:F27)</f>
        <v>14739923</v>
      </c>
      <c r="G28" s="275">
        <f t="shared" si="21"/>
        <v>112133876</v>
      </c>
      <c r="H28" s="275">
        <f t="shared" si="21"/>
        <v>112133876</v>
      </c>
      <c r="I28" s="275">
        <f t="shared" si="21"/>
        <v>0</v>
      </c>
      <c r="J28" s="275">
        <f t="shared" si="21"/>
        <v>0</v>
      </c>
      <c r="K28" s="275">
        <f t="shared" si="21"/>
        <v>0</v>
      </c>
      <c r="L28" s="276">
        <f t="shared" ref="L28:N28" si="22">SUM(L23:L27)</f>
        <v>0</v>
      </c>
      <c r="M28" s="276">
        <f t="shared" si="22"/>
        <v>0</v>
      </c>
      <c r="N28" s="276">
        <f t="shared" si="22"/>
        <v>0</v>
      </c>
      <c r="O28" s="276">
        <f t="shared" si="21"/>
        <v>0</v>
      </c>
      <c r="P28" s="276">
        <f t="shared" si="21"/>
        <v>0</v>
      </c>
      <c r="Q28" s="276">
        <f t="shared" si="21"/>
        <v>0</v>
      </c>
    </row>
    <row r="29" spans="1:17" s="277" customFormat="1" ht="15" customHeight="1">
      <c r="A29" s="56" t="s">
        <v>88</v>
      </c>
      <c r="B29" s="57" t="s">
        <v>89</v>
      </c>
      <c r="C29" s="58">
        <f>F29+I29+L29+O29</f>
        <v>0</v>
      </c>
      <c r="D29" s="58">
        <f t="shared" ref="D29:E29" si="23">G29+J29+M29+P29</f>
        <v>0</v>
      </c>
      <c r="E29" s="58">
        <f t="shared" si="23"/>
        <v>0</v>
      </c>
      <c r="F29" s="278"/>
      <c r="G29" s="278"/>
      <c r="H29" s="278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277" customFormat="1" ht="15" customHeight="1">
      <c r="A30" s="56" t="s">
        <v>90</v>
      </c>
      <c r="B30" s="57" t="s">
        <v>91</v>
      </c>
      <c r="C30" s="58">
        <f t="shared" ref="C30:C33" si="24">F30+I30+L30+O30</f>
        <v>0</v>
      </c>
      <c r="D30" s="58">
        <f t="shared" ref="D30:D34" si="25">G30+J30+M30+P30</f>
        <v>0</v>
      </c>
      <c r="E30" s="58">
        <f t="shared" ref="E30:E34" si="26">H30+K30+N30+Q30</f>
        <v>0</v>
      </c>
      <c r="F30" s="278"/>
      <c r="G30" s="278"/>
      <c r="H30" s="278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277" customFormat="1" ht="15" customHeight="1">
      <c r="A31" s="59" t="s">
        <v>92</v>
      </c>
      <c r="B31" s="60" t="s">
        <v>93</v>
      </c>
      <c r="C31" s="58">
        <f t="shared" si="24"/>
        <v>0</v>
      </c>
      <c r="D31" s="58">
        <f t="shared" si="25"/>
        <v>0</v>
      </c>
      <c r="E31" s="58">
        <f t="shared" si="26"/>
        <v>0</v>
      </c>
      <c r="F31" s="275">
        <f t="shared" ref="F31:Q31" si="27">SUM(F29:F30)</f>
        <v>0</v>
      </c>
      <c r="G31" s="275">
        <f t="shared" si="27"/>
        <v>0</v>
      </c>
      <c r="H31" s="275">
        <f t="shared" si="27"/>
        <v>0</v>
      </c>
      <c r="I31" s="275">
        <f t="shared" si="27"/>
        <v>0</v>
      </c>
      <c r="J31" s="275">
        <f t="shared" si="27"/>
        <v>0</v>
      </c>
      <c r="K31" s="275">
        <f t="shared" si="27"/>
        <v>0</v>
      </c>
      <c r="L31" s="276">
        <f t="shared" ref="L31:N31" si="28">SUM(L29:L30)</f>
        <v>0</v>
      </c>
      <c r="M31" s="276">
        <f t="shared" si="28"/>
        <v>0</v>
      </c>
      <c r="N31" s="276">
        <f t="shared" si="28"/>
        <v>0</v>
      </c>
      <c r="O31" s="276">
        <f t="shared" si="27"/>
        <v>0</v>
      </c>
      <c r="P31" s="276">
        <f t="shared" si="27"/>
        <v>0</v>
      </c>
      <c r="Q31" s="276">
        <f t="shared" si="27"/>
        <v>0</v>
      </c>
    </row>
    <row r="32" spans="1:17" s="277" customFormat="1" ht="15" customHeight="1">
      <c r="A32" s="56" t="s">
        <v>94</v>
      </c>
      <c r="B32" s="57" t="s">
        <v>95</v>
      </c>
      <c r="C32" s="58">
        <f t="shared" si="24"/>
        <v>0</v>
      </c>
      <c r="D32" s="58">
        <f t="shared" si="25"/>
        <v>0</v>
      </c>
      <c r="E32" s="58">
        <f t="shared" si="26"/>
        <v>0</v>
      </c>
      <c r="F32" s="278"/>
      <c r="G32" s="278"/>
      <c r="H32" s="278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277" customFormat="1" ht="15" customHeight="1">
      <c r="A33" s="56" t="s">
        <v>96</v>
      </c>
      <c r="B33" s="57" t="s">
        <v>97</v>
      </c>
      <c r="C33" s="58">
        <f t="shared" si="24"/>
        <v>0</v>
      </c>
      <c r="D33" s="58">
        <f t="shared" si="25"/>
        <v>0</v>
      </c>
      <c r="E33" s="58">
        <f t="shared" si="26"/>
        <v>0</v>
      </c>
      <c r="F33" s="278"/>
      <c r="G33" s="278"/>
      <c r="H33" s="278"/>
      <c r="I33" s="186"/>
      <c r="J33" s="186"/>
      <c r="K33" s="186"/>
      <c r="L33" s="186"/>
      <c r="M33" s="186"/>
      <c r="N33" s="186"/>
      <c r="O33" s="186"/>
      <c r="P33" s="186"/>
      <c r="Q33" s="186"/>
    </row>
    <row r="34" spans="1:17" s="617" customFormat="1" ht="15" customHeight="1">
      <c r="A34" s="59" t="s">
        <v>98</v>
      </c>
      <c r="B34" s="60" t="s">
        <v>99</v>
      </c>
      <c r="C34" s="61">
        <f>F34+I34+L34+O34</f>
        <v>50000000</v>
      </c>
      <c r="D34" s="61">
        <f t="shared" si="25"/>
        <v>52598223</v>
      </c>
      <c r="E34" s="61">
        <f t="shared" si="26"/>
        <v>52598223</v>
      </c>
      <c r="F34" s="275">
        <v>50000000</v>
      </c>
      <c r="G34" s="275">
        <v>52598223</v>
      </c>
      <c r="H34" s="275">
        <v>52598223</v>
      </c>
      <c r="I34" s="276"/>
      <c r="J34" s="276"/>
      <c r="K34" s="276"/>
      <c r="L34" s="276"/>
      <c r="M34" s="276"/>
      <c r="N34" s="276"/>
      <c r="O34" s="276"/>
      <c r="P34" s="276"/>
      <c r="Q34" s="276"/>
    </row>
    <row r="35" spans="1:17" s="277" customFormat="1" ht="15" customHeight="1">
      <c r="A35" s="56" t="s">
        <v>100</v>
      </c>
      <c r="B35" s="57" t="s">
        <v>101</v>
      </c>
      <c r="C35" s="58">
        <f>F35+I35+L35+O35</f>
        <v>34000000</v>
      </c>
      <c r="D35" s="58">
        <f t="shared" ref="D35:E35" si="29">G35+J35+M35+P35</f>
        <v>48399710</v>
      </c>
      <c r="E35" s="58">
        <f t="shared" si="29"/>
        <v>34242289</v>
      </c>
      <c r="F35" s="278">
        <v>34000000</v>
      </c>
      <c r="G35" s="278">
        <v>48399710</v>
      </c>
      <c r="H35" s="278">
        <v>34242289</v>
      </c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 s="277" customFormat="1" ht="15" customHeight="1">
      <c r="A36" s="56" t="s">
        <v>102</v>
      </c>
      <c r="B36" s="57" t="s">
        <v>103</v>
      </c>
      <c r="C36" s="58">
        <f t="shared" ref="C36:C39" si="30">F36+I36+L36+O36</f>
        <v>0</v>
      </c>
      <c r="D36" s="58">
        <f t="shared" ref="D36:D40" si="31">G36+J36+M36+P36</f>
        <v>0</v>
      </c>
      <c r="E36" s="58">
        <f t="shared" ref="E36:E40" si="32">H36+K36+N36+Q36</f>
        <v>0</v>
      </c>
      <c r="F36" s="278"/>
      <c r="G36" s="278"/>
      <c r="H36" s="278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 s="277" customFormat="1" ht="15" customHeight="1">
      <c r="A37" s="56" t="s">
        <v>104</v>
      </c>
      <c r="B37" s="57" t="s">
        <v>105</v>
      </c>
      <c r="C37" s="58">
        <f t="shared" si="30"/>
        <v>0</v>
      </c>
      <c r="D37" s="58">
        <f t="shared" si="31"/>
        <v>0</v>
      </c>
      <c r="E37" s="58">
        <f t="shared" si="32"/>
        <v>0</v>
      </c>
      <c r="F37" s="278"/>
      <c r="G37" s="278"/>
      <c r="H37" s="278"/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17" s="277" customFormat="1" ht="15" customHeight="1">
      <c r="A38" s="56" t="s">
        <v>106</v>
      </c>
      <c r="B38" s="57" t="s">
        <v>107</v>
      </c>
      <c r="C38" s="58">
        <f t="shared" si="30"/>
        <v>6600000</v>
      </c>
      <c r="D38" s="58">
        <f t="shared" si="31"/>
        <v>6600000</v>
      </c>
      <c r="E38" s="58">
        <f t="shared" si="32"/>
        <v>0</v>
      </c>
      <c r="F38" s="278">
        <v>6600000</v>
      </c>
      <c r="G38" s="278">
        <v>6600000</v>
      </c>
      <c r="H38" s="278">
        <v>0</v>
      </c>
      <c r="I38" s="186"/>
      <c r="J38" s="186"/>
      <c r="K38" s="186"/>
      <c r="L38" s="186"/>
      <c r="M38" s="186"/>
      <c r="N38" s="186"/>
      <c r="O38" s="186"/>
      <c r="P38" s="186"/>
      <c r="Q38" s="186"/>
    </row>
    <row r="39" spans="1:17" s="277" customFormat="1" ht="15" customHeight="1">
      <c r="A39" s="56" t="s">
        <v>108</v>
      </c>
      <c r="B39" s="57" t="s">
        <v>109</v>
      </c>
      <c r="C39" s="58">
        <f t="shared" si="30"/>
        <v>8500000</v>
      </c>
      <c r="D39" s="58">
        <f t="shared" si="31"/>
        <v>2352075</v>
      </c>
      <c r="E39" s="58">
        <f t="shared" si="32"/>
        <v>192200</v>
      </c>
      <c r="F39" s="278">
        <v>8500000</v>
      </c>
      <c r="G39" s="278">
        <v>2352075</v>
      </c>
      <c r="H39" s="278">
        <v>192200</v>
      </c>
      <c r="I39" s="186"/>
      <c r="J39" s="186"/>
      <c r="K39" s="186"/>
      <c r="L39" s="186"/>
      <c r="M39" s="186"/>
      <c r="N39" s="186"/>
      <c r="O39" s="186"/>
      <c r="P39" s="186"/>
      <c r="Q39" s="186"/>
    </row>
    <row r="40" spans="1:17" s="277" customFormat="1" ht="15" customHeight="1">
      <c r="A40" s="59" t="s">
        <v>110</v>
      </c>
      <c r="B40" s="60" t="s">
        <v>111</v>
      </c>
      <c r="C40" s="61">
        <f>F40+I40+L40+O40</f>
        <v>49100000</v>
      </c>
      <c r="D40" s="61">
        <f t="shared" si="31"/>
        <v>57351785</v>
      </c>
      <c r="E40" s="61">
        <f t="shared" si="32"/>
        <v>34434489</v>
      </c>
      <c r="F40" s="275">
        <f>SUM(F35:F39)</f>
        <v>49100000</v>
      </c>
      <c r="G40" s="275">
        <f t="shared" ref="G40:H40" si="33">SUM(G35:G39)</f>
        <v>57351785</v>
      </c>
      <c r="H40" s="275">
        <f t="shared" si="33"/>
        <v>34434489</v>
      </c>
      <c r="I40" s="275">
        <f t="shared" ref="I40:Q40" si="34">SUM(I35:I39)</f>
        <v>0</v>
      </c>
      <c r="J40" s="275">
        <f t="shared" si="34"/>
        <v>0</v>
      </c>
      <c r="K40" s="275">
        <f t="shared" si="34"/>
        <v>0</v>
      </c>
      <c r="L40" s="276">
        <f t="shared" ref="L40:N40" si="35">SUM(L35:L39)</f>
        <v>0</v>
      </c>
      <c r="M40" s="276">
        <f t="shared" si="35"/>
        <v>0</v>
      </c>
      <c r="N40" s="276">
        <f t="shared" si="35"/>
        <v>0</v>
      </c>
      <c r="O40" s="276">
        <f t="shared" si="34"/>
        <v>0</v>
      </c>
      <c r="P40" s="276">
        <f t="shared" si="34"/>
        <v>0</v>
      </c>
      <c r="Q40" s="276">
        <f t="shared" si="34"/>
        <v>0</v>
      </c>
    </row>
    <row r="41" spans="1:17" s="277" customFormat="1" ht="15" customHeight="1">
      <c r="A41" s="56" t="s">
        <v>112</v>
      </c>
      <c r="B41" s="57" t="s">
        <v>113</v>
      </c>
      <c r="C41" s="58">
        <f>F41+I41+L41+O41</f>
        <v>400000</v>
      </c>
      <c r="D41" s="58">
        <f t="shared" ref="D41:E42" si="36">G41+J41+M41+P41</f>
        <v>1006009</v>
      </c>
      <c r="E41" s="58">
        <f t="shared" si="36"/>
        <v>1005584</v>
      </c>
      <c r="F41" s="278">
        <v>400000</v>
      </c>
      <c r="G41" s="278">
        <v>1006009</v>
      </c>
      <c r="H41" s="278">
        <v>1005584</v>
      </c>
      <c r="I41" s="186"/>
      <c r="J41" s="186"/>
      <c r="K41" s="186"/>
      <c r="L41" s="186"/>
      <c r="M41" s="186"/>
      <c r="N41" s="186"/>
      <c r="O41" s="186"/>
      <c r="P41" s="186"/>
      <c r="Q41" s="186"/>
    </row>
    <row r="42" spans="1:17" s="277" customFormat="1" ht="15" customHeight="1">
      <c r="A42" s="59" t="s">
        <v>114</v>
      </c>
      <c r="B42" s="60" t="s">
        <v>12</v>
      </c>
      <c r="C42" s="61">
        <f>F42+I42+L42+O42</f>
        <v>99500000</v>
      </c>
      <c r="D42" s="61">
        <f t="shared" si="36"/>
        <v>110956017</v>
      </c>
      <c r="E42" s="61">
        <f t="shared" si="36"/>
        <v>88038296</v>
      </c>
      <c r="F42" s="275">
        <f>SUM(F31+F32+F33+F34+F40+F41)</f>
        <v>99500000</v>
      </c>
      <c r="G42" s="275">
        <f t="shared" ref="G42:H42" si="37">SUM(G31+G32+G33+G34+G40+G41)</f>
        <v>110956017</v>
      </c>
      <c r="H42" s="275">
        <f t="shared" si="37"/>
        <v>88038296</v>
      </c>
      <c r="I42" s="275">
        <f t="shared" ref="I42:Q42" si="38">I32+I33+I34+I35+I41+I40</f>
        <v>0</v>
      </c>
      <c r="J42" s="275">
        <f t="shared" si="38"/>
        <v>0</v>
      </c>
      <c r="K42" s="275">
        <f t="shared" si="38"/>
        <v>0</v>
      </c>
      <c r="L42" s="276">
        <f t="shared" ref="L42:N42" si="39">L32+L33+L34+L35+L41+L40</f>
        <v>0</v>
      </c>
      <c r="M42" s="276">
        <f t="shared" si="39"/>
        <v>0</v>
      </c>
      <c r="N42" s="276">
        <f t="shared" si="39"/>
        <v>0</v>
      </c>
      <c r="O42" s="276">
        <f t="shared" si="38"/>
        <v>0</v>
      </c>
      <c r="P42" s="276">
        <f t="shared" si="38"/>
        <v>0</v>
      </c>
      <c r="Q42" s="276">
        <f t="shared" si="38"/>
        <v>0</v>
      </c>
    </row>
    <row r="43" spans="1:17" s="277" customFormat="1" ht="15" customHeight="1">
      <c r="A43" s="62" t="s">
        <v>115</v>
      </c>
      <c r="B43" s="57" t="s">
        <v>116</v>
      </c>
      <c r="C43" s="58">
        <f>F43+I43+L43+O43</f>
        <v>0</v>
      </c>
      <c r="D43" s="58">
        <f t="shared" ref="D43:E43" si="40">G43+J43+M43+P43</f>
        <v>0</v>
      </c>
      <c r="E43" s="58">
        <f t="shared" si="40"/>
        <v>0</v>
      </c>
      <c r="F43" s="278"/>
      <c r="G43" s="278"/>
      <c r="H43" s="278"/>
      <c r="I43" s="186"/>
      <c r="J43" s="186"/>
      <c r="K43" s="186"/>
      <c r="L43" s="186"/>
      <c r="M43" s="186"/>
      <c r="N43" s="186"/>
      <c r="O43" s="186"/>
      <c r="P43" s="186"/>
      <c r="Q43" s="186"/>
    </row>
    <row r="44" spans="1:17" s="277" customFormat="1" ht="15" customHeight="1">
      <c r="A44" s="62" t="s">
        <v>117</v>
      </c>
      <c r="B44" s="57" t="s">
        <v>118</v>
      </c>
      <c r="C44" s="58">
        <f t="shared" ref="C44:C53" si="41">F44+I44+L44+O44</f>
        <v>3935000</v>
      </c>
      <c r="D44" s="58">
        <f t="shared" ref="D44:D53" si="42">G44+J44+M44+P44</f>
        <v>6089953</v>
      </c>
      <c r="E44" s="58">
        <f t="shared" ref="E44:E53" si="43">H44+K44+N44+Q44</f>
        <v>6089953</v>
      </c>
      <c r="F44" s="278">
        <v>2835000</v>
      </c>
      <c r="G44" s="278">
        <v>4890386</v>
      </c>
      <c r="H44" s="278">
        <v>4890386</v>
      </c>
      <c r="I44" s="186"/>
      <c r="J44" s="186"/>
      <c r="K44" s="186"/>
      <c r="L44" s="186">
        <v>0</v>
      </c>
      <c r="M44" s="186">
        <v>102567</v>
      </c>
      <c r="N44" s="186">
        <v>102567</v>
      </c>
      <c r="O44" s="186">
        <v>1100000</v>
      </c>
      <c r="P44" s="186">
        <v>1097000</v>
      </c>
      <c r="Q44" s="186">
        <v>1097000</v>
      </c>
    </row>
    <row r="45" spans="1:17" s="277" customFormat="1" ht="15" customHeight="1">
      <c r="A45" s="62" t="s">
        <v>119</v>
      </c>
      <c r="B45" s="57" t="s">
        <v>120</v>
      </c>
      <c r="C45" s="58">
        <f t="shared" si="41"/>
        <v>2330000</v>
      </c>
      <c r="D45" s="58">
        <f t="shared" si="42"/>
        <v>2542586</v>
      </c>
      <c r="E45" s="58">
        <f t="shared" si="43"/>
        <v>2358234</v>
      </c>
      <c r="F45" s="278">
        <v>1330000</v>
      </c>
      <c r="G45" s="278">
        <v>1546964</v>
      </c>
      <c r="H45" s="278">
        <v>1546964</v>
      </c>
      <c r="I45" s="186">
        <v>1000000</v>
      </c>
      <c r="J45" s="186">
        <v>995622</v>
      </c>
      <c r="K45" s="186">
        <v>811270</v>
      </c>
      <c r="L45" s="186"/>
      <c r="M45" s="186"/>
      <c r="N45" s="186"/>
      <c r="O45" s="186"/>
      <c r="P45" s="186"/>
      <c r="Q45" s="186"/>
    </row>
    <row r="46" spans="1:17" s="277" customFormat="1" ht="15" customHeight="1">
      <c r="A46" s="62" t="s">
        <v>121</v>
      </c>
      <c r="B46" s="57" t="s">
        <v>122</v>
      </c>
      <c r="C46" s="58">
        <f t="shared" si="41"/>
        <v>0</v>
      </c>
      <c r="D46" s="58">
        <f t="shared" si="42"/>
        <v>0</v>
      </c>
      <c r="E46" s="58">
        <f t="shared" si="43"/>
        <v>0</v>
      </c>
      <c r="F46" s="278"/>
      <c r="G46" s="278"/>
      <c r="H46" s="278"/>
      <c r="I46" s="186"/>
      <c r="J46" s="186"/>
      <c r="K46" s="186"/>
      <c r="L46" s="186"/>
      <c r="M46" s="186"/>
      <c r="N46" s="186"/>
      <c r="O46" s="186"/>
      <c r="P46" s="186"/>
      <c r="Q46" s="186"/>
    </row>
    <row r="47" spans="1:17" s="277" customFormat="1" ht="15" customHeight="1">
      <c r="A47" s="62" t="s">
        <v>123</v>
      </c>
      <c r="B47" s="57" t="s">
        <v>124</v>
      </c>
      <c r="C47" s="58">
        <f t="shared" si="41"/>
        <v>4410000</v>
      </c>
      <c r="D47" s="58">
        <f t="shared" si="42"/>
        <v>4175910</v>
      </c>
      <c r="E47" s="58">
        <f t="shared" si="43"/>
        <v>3298624</v>
      </c>
      <c r="F47" s="278"/>
      <c r="G47" s="278"/>
      <c r="H47" s="278"/>
      <c r="I47" s="186"/>
      <c r="J47" s="186"/>
      <c r="K47" s="186"/>
      <c r="L47" s="186">
        <v>4210000</v>
      </c>
      <c r="M47" s="186">
        <v>3920376</v>
      </c>
      <c r="N47" s="186">
        <v>3043090</v>
      </c>
      <c r="O47" s="186">
        <v>200000</v>
      </c>
      <c r="P47" s="186">
        <v>255534</v>
      </c>
      <c r="Q47" s="186">
        <v>255534</v>
      </c>
    </row>
    <row r="48" spans="1:17" s="277" customFormat="1" ht="15" customHeight="1">
      <c r="A48" s="62" t="s">
        <v>125</v>
      </c>
      <c r="B48" s="57" t="s">
        <v>126</v>
      </c>
      <c r="C48" s="58">
        <f t="shared" si="41"/>
        <v>1956150</v>
      </c>
      <c r="D48" s="58">
        <f t="shared" si="42"/>
        <v>2227339</v>
      </c>
      <c r="E48" s="58">
        <f t="shared" si="43"/>
        <v>1939884</v>
      </c>
      <c r="F48" s="278">
        <v>765450</v>
      </c>
      <c r="G48" s="278">
        <v>1021653</v>
      </c>
      <c r="H48" s="278">
        <v>1021653</v>
      </c>
      <c r="I48" s="186"/>
      <c r="J48" s="186"/>
      <c r="K48" s="186"/>
      <c r="L48" s="186">
        <v>1136700</v>
      </c>
      <c r="M48" s="186">
        <v>1136700</v>
      </c>
      <c r="N48" s="186">
        <v>849245</v>
      </c>
      <c r="O48" s="186">
        <v>54000</v>
      </c>
      <c r="P48" s="186">
        <v>68986</v>
      </c>
      <c r="Q48" s="186">
        <v>68986</v>
      </c>
    </row>
    <row r="49" spans="1:17" s="277" customFormat="1" ht="15" customHeight="1">
      <c r="A49" s="62" t="s">
        <v>127</v>
      </c>
      <c r="B49" s="57" t="s">
        <v>128</v>
      </c>
      <c r="C49" s="58">
        <f t="shared" si="41"/>
        <v>1100000</v>
      </c>
      <c r="D49" s="58">
        <f t="shared" si="42"/>
        <v>1235000</v>
      </c>
      <c r="E49" s="58">
        <f t="shared" si="43"/>
        <v>1235000</v>
      </c>
      <c r="F49" s="278"/>
      <c r="G49" s="278"/>
      <c r="H49" s="278"/>
      <c r="I49" s="186"/>
      <c r="J49" s="186"/>
      <c r="K49" s="186"/>
      <c r="L49" s="186">
        <v>1100000</v>
      </c>
      <c r="M49" s="186">
        <v>1235000</v>
      </c>
      <c r="N49" s="186">
        <v>1235000</v>
      </c>
      <c r="O49" s="186"/>
      <c r="P49" s="186"/>
      <c r="Q49" s="186"/>
    </row>
    <row r="50" spans="1:17" s="277" customFormat="1" ht="15" customHeight="1">
      <c r="A50" s="62" t="s">
        <v>0</v>
      </c>
      <c r="B50" s="57" t="s">
        <v>129</v>
      </c>
      <c r="C50" s="58">
        <f t="shared" si="41"/>
        <v>150000</v>
      </c>
      <c r="D50" s="58">
        <f t="shared" si="42"/>
        <v>318945</v>
      </c>
      <c r="E50" s="58">
        <f t="shared" si="43"/>
        <v>318945</v>
      </c>
      <c r="F50" s="278">
        <v>150000</v>
      </c>
      <c r="G50" s="278">
        <v>318944</v>
      </c>
      <c r="H50" s="278">
        <v>318944</v>
      </c>
      <c r="I50" s="186"/>
      <c r="J50" s="186">
        <v>1</v>
      </c>
      <c r="K50" s="186">
        <v>1</v>
      </c>
      <c r="L50" s="186"/>
      <c r="M50" s="186"/>
      <c r="N50" s="186"/>
      <c r="O50" s="186"/>
      <c r="P50" s="186"/>
      <c r="Q50" s="186"/>
    </row>
    <row r="51" spans="1:17" s="277" customFormat="1" ht="15" customHeight="1">
      <c r="A51" s="62" t="s">
        <v>130</v>
      </c>
      <c r="B51" s="57" t="s">
        <v>131</v>
      </c>
      <c r="C51" s="58">
        <f t="shared" si="41"/>
        <v>0</v>
      </c>
      <c r="D51" s="58">
        <f t="shared" si="42"/>
        <v>0</v>
      </c>
      <c r="E51" s="58">
        <f t="shared" si="43"/>
        <v>0</v>
      </c>
      <c r="F51" s="278"/>
      <c r="G51" s="278"/>
      <c r="H51" s="278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s="277" customFormat="1" ht="15" customHeight="1">
      <c r="A52" s="62" t="s">
        <v>336</v>
      </c>
      <c r="B52" s="57" t="s">
        <v>133</v>
      </c>
      <c r="C52" s="58">
        <f t="shared" si="41"/>
        <v>0</v>
      </c>
      <c r="D52" s="58">
        <f t="shared" si="42"/>
        <v>0</v>
      </c>
      <c r="E52" s="58">
        <f t="shared" si="43"/>
        <v>0</v>
      </c>
      <c r="F52" s="278"/>
      <c r="G52" s="278"/>
      <c r="H52" s="278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s="277" customFormat="1" ht="15" customHeight="1">
      <c r="A53" s="62" t="s">
        <v>132</v>
      </c>
      <c r="B53" s="57" t="s">
        <v>337</v>
      </c>
      <c r="C53" s="58">
        <f t="shared" si="41"/>
        <v>0</v>
      </c>
      <c r="D53" s="58">
        <f t="shared" si="42"/>
        <v>2825606</v>
      </c>
      <c r="E53" s="58">
        <f t="shared" si="43"/>
        <v>2825606</v>
      </c>
      <c r="F53" s="278"/>
      <c r="G53" s="278">
        <v>2815310</v>
      </c>
      <c r="H53" s="278">
        <v>2815310</v>
      </c>
      <c r="I53" s="186"/>
      <c r="J53" s="186">
        <v>4377</v>
      </c>
      <c r="K53" s="186">
        <v>4377</v>
      </c>
      <c r="L53" s="186"/>
      <c r="M53" s="186">
        <v>3657</v>
      </c>
      <c r="N53" s="186">
        <v>3657</v>
      </c>
      <c r="O53" s="186"/>
      <c r="P53" s="186">
        <v>2262</v>
      </c>
      <c r="Q53" s="186">
        <v>2262</v>
      </c>
    </row>
    <row r="54" spans="1:17" s="277" customFormat="1" ht="15" customHeight="1">
      <c r="A54" s="63" t="s">
        <v>134</v>
      </c>
      <c r="B54" s="60" t="s">
        <v>15</v>
      </c>
      <c r="C54" s="61">
        <f>F54+I54+L54+O54</f>
        <v>13881150</v>
      </c>
      <c r="D54" s="61">
        <f t="shared" ref="D54:E55" si="44">G54+J54+M54+P54</f>
        <v>19415339</v>
      </c>
      <c r="E54" s="61">
        <f t="shared" si="44"/>
        <v>18066246</v>
      </c>
      <c r="F54" s="275">
        <f>SUM(F43:F53)</f>
        <v>5080450</v>
      </c>
      <c r="G54" s="275">
        <f>SUM(G43:G53)</f>
        <v>10593257</v>
      </c>
      <c r="H54" s="275">
        <f>SUM(H43:H53)</f>
        <v>10593257</v>
      </c>
      <c r="I54" s="275">
        <f t="shared" ref="I54:O54" si="45">SUM(I43:I53)</f>
        <v>1000000</v>
      </c>
      <c r="J54" s="275">
        <f t="shared" ref="J54:N54" si="46">SUM(J43:J53)</f>
        <v>1000000</v>
      </c>
      <c r="K54" s="275">
        <f t="shared" si="46"/>
        <v>815648</v>
      </c>
      <c r="L54" s="276">
        <f t="shared" si="46"/>
        <v>6446700</v>
      </c>
      <c r="M54" s="276">
        <f t="shared" si="46"/>
        <v>6398300</v>
      </c>
      <c r="N54" s="276">
        <f t="shared" si="46"/>
        <v>5233559</v>
      </c>
      <c r="O54" s="276">
        <f t="shared" si="45"/>
        <v>1354000</v>
      </c>
      <c r="P54" s="276">
        <f t="shared" ref="P54:Q54" si="47">SUM(P43:P53)</f>
        <v>1423782</v>
      </c>
      <c r="Q54" s="276">
        <f t="shared" si="47"/>
        <v>1423782</v>
      </c>
    </row>
    <row r="55" spans="1:17" s="277" customFormat="1" ht="15" customHeight="1">
      <c r="A55" s="62" t="s">
        <v>135</v>
      </c>
      <c r="B55" s="57" t="s">
        <v>136</v>
      </c>
      <c r="C55" s="58">
        <f>F55+I55+L55+O55</f>
        <v>0</v>
      </c>
      <c r="D55" s="58">
        <f t="shared" si="44"/>
        <v>0</v>
      </c>
      <c r="E55" s="58">
        <f t="shared" si="44"/>
        <v>0</v>
      </c>
      <c r="F55" s="278"/>
      <c r="G55" s="278"/>
      <c r="H55" s="278"/>
      <c r="I55" s="186"/>
      <c r="J55" s="186"/>
      <c r="K55" s="186"/>
      <c r="L55" s="186"/>
      <c r="M55" s="186"/>
      <c r="N55" s="186"/>
      <c r="O55" s="186"/>
      <c r="P55" s="186"/>
      <c r="Q55" s="186"/>
    </row>
    <row r="56" spans="1:17" s="277" customFormat="1" ht="15" customHeight="1">
      <c r="A56" s="62" t="s">
        <v>137</v>
      </c>
      <c r="B56" s="57" t="s">
        <v>138</v>
      </c>
      <c r="C56" s="58">
        <f t="shared" ref="C56:C59" si="48">F56+I56+L56+O56</f>
        <v>0</v>
      </c>
      <c r="D56" s="58">
        <f t="shared" ref="D56:D59" si="49">G56+J56+M56+P56</f>
        <v>0</v>
      </c>
      <c r="E56" s="58">
        <f t="shared" ref="E56:E59" si="50">H56+K56+N56+Q56</f>
        <v>0</v>
      </c>
      <c r="F56" s="278"/>
      <c r="G56" s="278"/>
      <c r="H56" s="278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1:17" s="277" customFormat="1" ht="15" customHeight="1">
      <c r="A57" s="62" t="s">
        <v>139</v>
      </c>
      <c r="B57" s="57" t="s">
        <v>140</v>
      </c>
      <c r="C57" s="58">
        <f t="shared" si="48"/>
        <v>0</v>
      </c>
      <c r="D57" s="58">
        <f t="shared" si="49"/>
        <v>0</v>
      </c>
      <c r="E57" s="58">
        <f t="shared" si="50"/>
        <v>0</v>
      </c>
      <c r="F57" s="278"/>
      <c r="G57" s="278"/>
      <c r="H57" s="278"/>
      <c r="I57" s="186"/>
      <c r="J57" s="186"/>
      <c r="K57" s="186"/>
      <c r="L57" s="186"/>
      <c r="M57" s="186"/>
      <c r="N57" s="186"/>
      <c r="O57" s="186"/>
      <c r="P57" s="186"/>
      <c r="Q57" s="186"/>
    </row>
    <row r="58" spans="1:17" s="277" customFormat="1" ht="15" customHeight="1">
      <c r="A58" s="62" t="s">
        <v>141</v>
      </c>
      <c r="B58" s="57" t="s">
        <v>142</v>
      </c>
      <c r="C58" s="58">
        <f t="shared" si="48"/>
        <v>0</v>
      </c>
      <c r="D58" s="58">
        <f t="shared" si="49"/>
        <v>0</v>
      </c>
      <c r="E58" s="58">
        <f t="shared" si="50"/>
        <v>0</v>
      </c>
      <c r="F58" s="278"/>
      <c r="G58" s="278"/>
      <c r="H58" s="278"/>
      <c r="I58" s="186"/>
      <c r="J58" s="186"/>
      <c r="K58" s="186"/>
      <c r="L58" s="186"/>
      <c r="M58" s="186"/>
      <c r="N58" s="186"/>
      <c r="O58" s="186"/>
      <c r="P58" s="186"/>
      <c r="Q58" s="186"/>
    </row>
    <row r="59" spans="1:17" s="277" customFormat="1" ht="15" customHeight="1">
      <c r="A59" s="62" t="s">
        <v>143</v>
      </c>
      <c r="B59" s="57" t="s">
        <v>144</v>
      </c>
      <c r="C59" s="58">
        <f t="shared" si="48"/>
        <v>0</v>
      </c>
      <c r="D59" s="58">
        <f t="shared" si="49"/>
        <v>0</v>
      </c>
      <c r="E59" s="58">
        <f t="shared" si="50"/>
        <v>0</v>
      </c>
      <c r="F59" s="278"/>
      <c r="G59" s="278"/>
      <c r="H59" s="278"/>
      <c r="I59" s="186"/>
      <c r="J59" s="186"/>
      <c r="K59" s="186"/>
      <c r="L59" s="186"/>
      <c r="M59" s="186"/>
      <c r="N59" s="186"/>
      <c r="O59" s="186"/>
      <c r="P59" s="186"/>
      <c r="Q59" s="186"/>
    </row>
    <row r="60" spans="1:17" s="277" customFormat="1" ht="15" customHeight="1">
      <c r="A60" s="59" t="s">
        <v>145</v>
      </c>
      <c r="B60" s="60" t="s">
        <v>33</v>
      </c>
      <c r="C60" s="61">
        <f>F60+I60+L60+O60</f>
        <v>0</v>
      </c>
      <c r="D60" s="61">
        <f t="shared" ref="D60:E61" si="51">G60+J60+M60+P60</f>
        <v>0</v>
      </c>
      <c r="E60" s="61">
        <f t="shared" si="51"/>
        <v>0</v>
      </c>
      <c r="F60" s="275">
        <f t="shared" ref="F60:Q60" si="52">SUM(F55:F59)</f>
        <v>0</v>
      </c>
      <c r="G60" s="275">
        <f t="shared" si="52"/>
        <v>0</v>
      </c>
      <c r="H60" s="275">
        <f t="shared" si="52"/>
        <v>0</v>
      </c>
      <c r="I60" s="275">
        <f t="shared" si="52"/>
        <v>0</v>
      </c>
      <c r="J60" s="275">
        <f t="shared" si="52"/>
        <v>0</v>
      </c>
      <c r="K60" s="275">
        <f t="shared" si="52"/>
        <v>0</v>
      </c>
      <c r="L60" s="276">
        <f t="shared" ref="L60:N60" si="53">SUM(L55:L59)</f>
        <v>0</v>
      </c>
      <c r="M60" s="276">
        <f t="shared" si="53"/>
        <v>0</v>
      </c>
      <c r="N60" s="276">
        <f t="shared" si="53"/>
        <v>0</v>
      </c>
      <c r="O60" s="276">
        <f t="shared" si="52"/>
        <v>0</v>
      </c>
      <c r="P60" s="276">
        <f t="shared" si="52"/>
        <v>0</v>
      </c>
      <c r="Q60" s="276">
        <f t="shared" si="52"/>
        <v>0</v>
      </c>
    </row>
    <row r="61" spans="1:17" s="277" customFormat="1" ht="15" customHeight="1">
      <c r="A61" s="62" t="s">
        <v>146</v>
      </c>
      <c r="B61" s="57" t="s">
        <v>147</v>
      </c>
      <c r="C61" s="58">
        <f>F61+I61+L61+O61</f>
        <v>0</v>
      </c>
      <c r="D61" s="58">
        <f t="shared" si="51"/>
        <v>0</v>
      </c>
      <c r="E61" s="58">
        <f t="shared" si="51"/>
        <v>0</v>
      </c>
      <c r="F61" s="278"/>
      <c r="G61" s="278"/>
      <c r="H61" s="278"/>
      <c r="I61" s="186"/>
      <c r="J61" s="186"/>
      <c r="K61" s="186"/>
      <c r="L61" s="186"/>
      <c r="M61" s="186"/>
      <c r="N61" s="186"/>
      <c r="O61" s="186"/>
      <c r="P61" s="186"/>
      <c r="Q61" s="186"/>
    </row>
    <row r="62" spans="1:17" s="277" customFormat="1" ht="15" customHeight="1">
      <c r="A62" s="62" t="s">
        <v>338</v>
      </c>
      <c r="B62" s="57" t="s">
        <v>149</v>
      </c>
      <c r="C62" s="58">
        <f t="shared" ref="C62:C65" si="54">F62+I62+L62+O62</f>
        <v>0</v>
      </c>
      <c r="D62" s="58">
        <f t="shared" ref="D62:D65" si="55">G62+J62+M62+P62</f>
        <v>0</v>
      </c>
      <c r="E62" s="58">
        <f t="shared" ref="E62:E65" si="56">H62+K62+N62+Q62</f>
        <v>0</v>
      </c>
      <c r="F62" s="278"/>
      <c r="G62" s="278"/>
      <c r="H62" s="278"/>
      <c r="I62" s="186"/>
      <c r="J62" s="186"/>
      <c r="K62" s="186"/>
      <c r="L62" s="186"/>
      <c r="M62" s="186"/>
      <c r="N62" s="186"/>
      <c r="O62" s="186"/>
      <c r="P62" s="186"/>
      <c r="Q62" s="186"/>
    </row>
    <row r="63" spans="1:17" s="277" customFormat="1" ht="30" customHeight="1">
      <c r="A63" s="62" t="s">
        <v>339</v>
      </c>
      <c r="B63" s="57" t="s">
        <v>151</v>
      </c>
      <c r="C63" s="58">
        <f t="shared" si="54"/>
        <v>0</v>
      </c>
      <c r="D63" s="58">
        <f t="shared" si="55"/>
        <v>0</v>
      </c>
      <c r="E63" s="58">
        <f t="shared" si="56"/>
        <v>0</v>
      </c>
      <c r="F63" s="278"/>
      <c r="G63" s="278"/>
      <c r="H63" s="278"/>
      <c r="I63" s="186"/>
      <c r="J63" s="186"/>
      <c r="K63" s="186"/>
      <c r="L63" s="186"/>
      <c r="M63" s="186"/>
      <c r="N63" s="186"/>
      <c r="O63" s="186"/>
      <c r="P63" s="186"/>
      <c r="Q63" s="186"/>
    </row>
    <row r="64" spans="1:17" s="277" customFormat="1" ht="15" customHeight="1">
      <c r="A64" s="56" t="s">
        <v>148</v>
      </c>
      <c r="B64" s="57" t="s">
        <v>340</v>
      </c>
      <c r="C64" s="58">
        <f t="shared" si="54"/>
        <v>0</v>
      </c>
      <c r="D64" s="58">
        <f t="shared" si="55"/>
        <v>34000</v>
      </c>
      <c r="E64" s="58">
        <f t="shared" si="56"/>
        <v>34000</v>
      </c>
      <c r="F64" s="278"/>
      <c r="G64" s="278">
        <v>34000</v>
      </c>
      <c r="H64" s="278">
        <v>34000</v>
      </c>
      <c r="I64" s="186"/>
      <c r="J64" s="186"/>
      <c r="K64" s="186"/>
      <c r="L64" s="186"/>
      <c r="M64" s="186"/>
      <c r="N64" s="186"/>
      <c r="O64" s="186"/>
      <c r="P64" s="186"/>
      <c r="Q64" s="186"/>
    </row>
    <row r="65" spans="1:17" s="277" customFormat="1" ht="15" customHeight="1">
      <c r="A65" s="62" t="s">
        <v>150</v>
      </c>
      <c r="B65" s="57" t="s">
        <v>341</v>
      </c>
      <c r="C65" s="58">
        <f t="shared" si="54"/>
        <v>0</v>
      </c>
      <c r="D65" s="58">
        <f t="shared" si="55"/>
        <v>48400</v>
      </c>
      <c r="E65" s="58">
        <f t="shared" si="56"/>
        <v>48400</v>
      </c>
      <c r="F65" s="278"/>
      <c r="G65" s="278"/>
      <c r="H65" s="278"/>
      <c r="I65" s="186"/>
      <c r="J65" s="186"/>
      <c r="K65" s="186"/>
      <c r="L65" s="186"/>
      <c r="M65" s="186">
        <v>48400</v>
      </c>
      <c r="N65" s="186">
        <v>48400</v>
      </c>
      <c r="O65" s="186"/>
      <c r="P65" s="186"/>
      <c r="Q65" s="186"/>
    </row>
    <row r="66" spans="1:17" s="277" customFormat="1" ht="15" customHeight="1">
      <c r="A66" s="59" t="s">
        <v>152</v>
      </c>
      <c r="B66" s="60" t="s">
        <v>19</v>
      </c>
      <c r="C66" s="61">
        <f>F66+I66+L66+O66</f>
        <v>0</v>
      </c>
      <c r="D66" s="61">
        <f t="shared" ref="D66:E67" si="57">G66+J66+M66+P66</f>
        <v>82400</v>
      </c>
      <c r="E66" s="61">
        <f t="shared" si="57"/>
        <v>82400</v>
      </c>
      <c r="F66" s="275">
        <f t="shared" ref="F66:Q66" si="58">SUM(F61:F65)</f>
        <v>0</v>
      </c>
      <c r="G66" s="275">
        <f t="shared" si="58"/>
        <v>34000</v>
      </c>
      <c r="H66" s="275">
        <f t="shared" si="58"/>
        <v>34000</v>
      </c>
      <c r="I66" s="275">
        <f t="shared" si="58"/>
        <v>0</v>
      </c>
      <c r="J66" s="275">
        <f t="shared" si="58"/>
        <v>0</v>
      </c>
      <c r="K66" s="275">
        <f t="shared" si="58"/>
        <v>0</v>
      </c>
      <c r="L66" s="276">
        <f t="shared" ref="L66:N66" si="59">SUM(L61:L65)</f>
        <v>0</v>
      </c>
      <c r="M66" s="276">
        <f t="shared" si="59"/>
        <v>48400</v>
      </c>
      <c r="N66" s="276">
        <f t="shared" si="59"/>
        <v>48400</v>
      </c>
      <c r="O66" s="276">
        <f t="shared" si="58"/>
        <v>0</v>
      </c>
      <c r="P66" s="276">
        <f t="shared" si="58"/>
        <v>0</v>
      </c>
      <c r="Q66" s="276">
        <f t="shared" si="58"/>
        <v>0</v>
      </c>
    </row>
    <row r="67" spans="1:17" s="277" customFormat="1" ht="15" customHeight="1">
      <c r="A67" s="62" t="s">
        <v>153</v>
      </c>
      <c r="B67" s="57" t="s">
        <v>154</v>
      </c>
      <c r="C67" s="58">
        <f>F67+I67+L67+O67</f>
        <v>0</v>
      </c>
      <c r="D67" s="58">
        <f t="shared" si="57"/>
        <v>0</v>
      </c>
      <c r="E67" s="58">
        <f t="shared" si="57"/>
        <v>0</v>
      </c>
      <c r="F67" s="278"/>
      <c r="G67" s="278"/>
      <c r="H67" s="278"/>
      <c r="I67" s="186"/>
      <c r="J67" s="186"/>
      <c r="K67" s="186"/>
      <c r="L67" s="186"/>
      <c r="M67" s="186"/>
      <c r="N67" s="186"/>
      <c r="O67" s="186"/>
      <c r="P67" s="186"/>
      <c r="Q67" s="186"/>
    </row>
    <row r="68" spans="1:17" s="277" customFormat="1" ht="15" customHeight="1">
      <c r="A68" s="62" t="s">
        <v>342</v>
      </c>
      <c r="B68" s="57" t="s">
        <v>156</v>
      </c>
      <c r="C68" s="58">
        <f t="shared" ref="C68:C72" si="60">F68+I68+L68+O68</f>
        <v>0</v>
      </c>
      <c r="D68" s="58">
        <f t="shared" ref="D68:D72" si="61">G68+J68+M68+P68</f>
        <v>0</v>
      </c>
      <c r="E68" s="58">
        <f t="shared" ref="E68:E72" si="62">H68+K68+N68+Q68</f>
        <v>0</v>
      </c>
      <c r="F68" s="278"/>
      <c r="G68" s="278"/>
      <c r="H68" s="278"/>
      <c r="I68" s="186"/>
      <c r="J68" s="186"/>
      <c r="K68" s="186"/>
      <c r="L68" s="186"/>
      <c r="M68" s="186"/>
      <c r="N68" s="186"/>
      <c r="O68" s="186"/>
      <c r="P68" s="186"/>
      <c r="Q68" s="186"/>
    </row>
    <row r="69" spans="1:17" s="277" customFormat="1" ht="28.5" customHeight="1">
      <c r="A69" s="62" t="s">
        <v>343</v>
      </c>
      <c r="B69" s="57" t="s">
        <v>158</v>
      </c>
      <c r="C69" s="58">
        <f t="shared" si="60"/>
        <v>0</v>
      </c>
      <c r="D69" s="58">
        <f t="shared" si="61"/>
        <v>0</v>
      </c>
      <c r="E69" s="58">
        <f t="shared" si="62"/>
        <v>0</v>
      </c>
      <c r="F69" s="278"/>
      <c r="G69" s="278"/>
      <c r="H69" s="278"/>
      <c r="I69" s="186"/>
      <c r="J69" s="186"/>
      <c r="K69" s="186"/>
      <c r="L69" s="186"/>
      <c r="M69" s="186"/>
      <c r="N69" s="186"/>
      <c r="O69" s="186"/>
      <c r="P69" s="186"/>
      <c r="Q69" s="186"/>
    </row>
    <row r="70" spans="1:17" s="277" customFormat="1" ht="15" customHeight="1">
      <c r="A70" s="56" t="s">
        <v>155</v>
      </c>
      <c r="B70" s="57" t="s">
        <v>344</v>
      </c>
      <c r="C70" s="58">
        <f t="shared" si="60"/>
        <v>23215004</v>
      </c>
      <c r="D70" s="58">
        <f t="shared" si="61"/>
        <v>23521674</v>
      </c>
      <c r="E70" s="58">
        <f t="shared" si="62"/>
        <v>13790806</v>
      </c>
      <c r="F70" s="278">
        <v>23015004</v>
      </c>
      <c r="G70" s="278">
        <v>23321674</v>
      </c>
      <c r="H70" s="278">
        <v>13590802</v>
      </c>
      <c r="I70" s="186">
        <v>200000</v>
      </c>
      <c r="J70" s="186">
        <v>200000</v>
      </c>
      <c r="K70" s="186">
        <v>200004</v>
      </c>
      <c r="L70" s="186"/>
      <c r="M70" s="186"/>
      <c r="N70" s="186"/>
      <c r="O70" s="186"/>
      <c r="P70" s="186"/>
      <c r="Q70" s="186"/>
    </row>
    <row r="71" spans="1:17" s="277" customFormat="1" ht="15" customHeight="1">
      <c r="A71" s="62" t="s">
        <v>157</v>
      </c>
      <c r="B71" s="57" t="s">
        <v>345</v>
      </c>
      <c r="C71" s="58">
        <f t="shared" si="60"/>
        <v>850000</v>
      </c>
      <c r="D71" s="58">
        <f t="shared" si="61"/>
        <v>1509330</v>
      </c>
      <c r="E71" s="58">
        <f t="shared" si="62"/>
        <v>1509330</v>
      </c>
      <c r="F71" s="278">
        <v>850000</v>
      </c>
      <c r="G71" s="278">
        <v>1509330</v>
      </c>
      <c r="H71" s="278">
        <v>1509330</v>
      </c>
      <c r="I71" s="186"/>
      <c r="J71" s="186"/>
      <c r="K71" s="186"/>
      <c r="L71" s="186"/>
      <c r="M71" s="186"/>
      <c r="N71" s="186"/>
      <c r="O71" s="186"/>
      <c r="P71" s="186"/>
      <c r="Q71" s="186"/>
    </row>
    <row r="72" spans="1:17" s="277" customFormat="1" ht="15" customHeight="1">
      <c r="A72" s="59" t="s">
        <v>159</v>
      </c>
      <c r="B72" s="60" t="s">
        <v>36</v>
      </c>
      <c r="C72" s="61">
        <f t="shared" si="60"/>
        <v>24065004</v>
      </c>
      <c r="D72" s="61">
        <f t="shared" si="61"/>
        <v>25031004</v>
      </c>
      <c r="E72" s="61">
        <f t="shared" si="62"/>
        <v>15300136</v>
      </c>
      <c r="F72" s="275">
        <f t="shared" ref="F72:Q72" si="63">SUM(F67:F71)</f>
        <v>23865004</v>
      </c>
      <c r="G72" s="275">
        <f t="shared" si="63"/>
        <v>24831004</v>
      </c>
      <c r="H72" s="275">
        <f t="shared" si="63"/>
        <v>15100132</v>
      </c>
      <c r="I72" s="275">
        <f t="shared" si="63"/>
        <v>200000</v>
      </c>
      <c r="J72" s="275">
        <f t="shared" si="63"/>
        <v>200000</v>
      </c>
      <c r="K72" s="275">
        <f t="shared" si="63"/>
        <v>200004</v>
      </c>
      <c r="L72" s="276">
        <f t="shared" ref="L72:N72" si="64">SUM(L67:L71)</f>
        <v>0</v>
      </c>
      <c r="M72" s="276">
        <f t="shared" si="64"/>
        <v>0</v>
      </c>
      <c r="N72" s="276">
        <f t="shared" si="64"/>
        <v>0</v>
      </c>
      <c r="O72" s="276">
        <f t="shared" si="63"/>
        <v>0</v>
      </c>
      <c r="P72" s="276">
        <f t="shared" si="63"/>
        <v>0</v>
      </c>
      <c r="Q72" s="276">
        <f t="shared" si="63"/>
        <v>0</v>
      </c>
    </row>
    <row r="73" spans="1:17" s="277" customFormat="1" ht="15" customHeight="1">
      <c r="A73" s="63" t="s">
        <v>160</v>
      </c>
      <c r="B73" s="60" t="s">
        <v>161</v>
      </c>
      <c r="C73" s="61">
        <f>F73+I73+L73+O73</f>
        <v>352399115</v>
      </c>
      <c r="D73" s="61">
        <f t="shared" ref="D73:E73" si="65">G73+J73+M73+P73</f>
        <v>491669295</v>
      </c>
      <c r="E73" s="61">
        <f t="shared" si="65"/>
        <v>444444537</v>
      </c>
      <c r="F73" s="275">
        <f>F16+F21+F42+F66+F72+F28+F54+F60</f>
        <v>338513415</v>
      </c>
      <c r="G73" s="275">
        <f>G16+G21+G42+G66+G72+G28+G54+G60</f>
        <v>479713813</v>
      </c>
      <c r="H73" s="275">
        <f>H16+H21+H42+H66+H72+H28+H54+H60</f>
        <v>435223144</v>
      </c>
      <c r="I73" s="275">
        <f>I16+I22+I42+I66+I72+I28+I54+I60</f>
        <v>6085000</v>
      </c>
      <c r="J73" s="275">
        <f>J16+J22+J42+J66+J72+J28+J54+J60</f>
        <v>4085000</v>
      </c>
      <c r="K73" s="275">
        <f>K16+K22+K42+K66+K72+K28+K54+K60</f>
        <v>2515652</v>
      </c>
      <c r="L73" s="276">
        <f t="shared" ref="L73:N73" si="66">L22+L42+L66+L72+L28+L54+L60</f>
        <v>6446700</v>
      </c>
      <c r="M73" s="276">
        <f t="shared" si="66"/>
        <v>6446700</v>
      </c>
      <c r="N73" s="276">
        <f t="shared" si="66"/>
        <v>5281959</v>
      </c>
      <c r="O73" s="276">
        <f t="shared" ref="O73:Q73" si="67">O22+O42+O66+O72+O28+O54+O60</f>
        <v>1354000</v>
      </c>
      <c r="P73" s="276">
        <f t="shared" si="67"/>
        <v>1423782</v>
      </c>
      <c r="Q73" s="276">
        <f t="shared" si="67"/>
        <v>1423782</v>
      </c>
    </row>
  </sheetData>
  <mergeCells count="8">
    <mergeCell ref="A2:Q2"/>
    <mergeCell ref="C6:E6"/>
    <mergeCell ref="F6:H6"/>
    <mergeCell ref="I6:K6"/>
    <mergeCell ref="O6:Q6"/>
    <mergeCell ref="A3:Q3"/>
    <mergeCell ref="O4:Q4"/>
    <mergeCell ref="L6:N6"/>
  </mergeCells>
  <printOptions horizontalCentered="1"/>
  <pageMargins left="0.51181102362204722" right="0.51181102362204722" top="0.15748031496062992" bottom="0.15748031496062992" header="0.31496062992125984" footer="0.31496062992125984"/>
  <pageSetup paperSize="8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Q60"/>
  <sheetViews>
    <sheetView workbookViewId="0">
      <pane xSplit="2" ySplit="9" topLeftCell="C10" activePane="bottomRight" state="frozen"/>
      <selection activeCell="D11" sqref="D11"/>
      <selection pane="topRight" activeCell="D11" sqref="D11"/>
      <selection pane="bottomLeft" activeCell="D11" sqref="D11"/>
      <selection pane="bottomRight" sqref="A1:B1"/>
    </sheetView>
  </sheetViews>
  <sheetFormatPr defaultRowHeight="12.75"/>
  <cols>
    <col min="1" max="1" width="73.85546875" style="49" customWidth="1"/>
    <col min="2" max="2" width="7" style="79" customWidth="1"/>
    <col min="3" max="3" width="12.28515625" style="49" customWidth="1"/>
    <col min="4" max="4" width="12.28515625" style="98" customWidth="1"/>
    <col min="5" max="5" width="12.28515625" style="136" customWidth="1"/>
    <col min="6" max="6" width="12.28515625" style="49" customWidth="1"/>
    <col min="7" max="7" width="12.28515625" style="98" customWidth="1"/>
    <col min="8" max="8" width="12.28515625" style="136" customWidth="1"/>
    <col min="9" max="9" width="10.7109375" style="49" customWidth="1"/>
    <col min="10" max="10" width="10.7109375" style="98" customWidth="1"/>
    <col min="11" max="11" width="10.7109375" style="136" customWidth="1"/>
    <col min="12" max="14" width="10.7109375" style="609" customWidth="1"/>
    <col min="15" max="15" width="10.7109375" style="49" customWidth="1"/>
    <col min="16" max="16" width="10.7109375" style="98" customWidth="1"/>
    <col min="17" max="17" width="10.7109375" style="136" customWidth="1"/>
    <col min="18" max="262" width="9.140625" style="49"/>
    <col min="263" max="263" width="4.28515625" style="49" customWidth="1"/>
    <col min="264" max="264" width="73.85546875" style="49" customWidth="1"/>
    <col min="265" max="265" width="7" style="49" customWidth="1"/>
    <col min="266" max="266" width="12" style="49" customWidth="1"/>
    <col min="267" max="271" width="17.7109375" style="49" customWidth="1"/>
    <col min="272" max="518" width="9.140625" style="49"/>
    <col min="519" max="519" width="4.28515625" style="49" customWidth="1"/>
    <col min="520" max="520" width="73.85546875" style="49" customWidth="1"/>
    <col min="521" max="521" width="7" style="49" customWidth="1"/>
    <col min="522" max="522" width="12" style="49" customWidth="1"/>
    <col min="523" max="527" width="17.7109375" style="49" customWidth="1"/>
    <col min="528" max="774" width="9.140625" style="49"/>
    <col min="775" max="775" width="4.28515625" style="49" customWidth="1"/>
    <col min="776" max="776" width="73.85546875" style="49" customWidth="1"/>
    <col min="777" max="777" width="7" style="49" customWidth="1"/>
    <col min="778" max="778" width="12" style="49" customWidth="1"/>
    <col min="779" max="783" width="17.7109375" style="49" customWidth="1"/>
    <col min="784" max="1030" width="9.140625" style="49"/>
    <col min="1031" max="1031" width="4.28515625" style="49" customWidth="1"/>
    <col min="1032" max="1032" width="73.85546875" style="49" customWidth="1"/>
    <col min="1033" max="1033" width="7" style="49" customWidth="1"/>
    <col min="1034" max="1034" width="12" style="49" customWidth="1"/>
    <col min="1035" max="1039" width="17.7109375" style="49" customWidth="1"/>
    <col min="1040" max="1286" width="9.140625" style="49"/>
    <col min="1287" max="1287" width="4.28515625" style="49" customWidth="1"/>
    <col min="1288" max="1288" width="73.85546875" style="49" customWidth="1"/>
    <col min="1289" max="1289" width="7" style="49" customWidth="1"/>
    <col min="1290" max="1290" width="12" style="49" customWidth="1"/>
    <col min="1291" max="1295" width="17.7109375" style="49" customWidth="1"/>
    <col min="1296" max="1542" width="9.140625" style="49"/>
    <col min="1543" max="1543" width="4.28515625" style="49" customWidth="1"/>
    <col min="1544" max="1544" width="73.85546875" style="49" customWidth="1"/>
    <col min="1545" max="1545" width="7" style="49" customWidth="1"/>
    <col min="1546" max="1546" width="12" style="49" customWidth="1"/>
    <col min="1547" max="1551" width="17.7109375" style="49" customWidth="1"/>
    <col min="1552" max="1798" width="9.140625" style="49"/>
    <col min="1799" max="1799" width="4.28515625" style="49" customWidth="1"/>
    <col min="1800" max="1800" width="73.85546875" style="49" customWidth="1"/>
    <col min="1801" max="1801" width="7" style="49" customWidth="1"/>
    <col min="1802" max="1802" width="12" style="49" customWidth="1"/>
    <col min="1803" max="1807" width="17.7109375" style="49" customWidth="1"/>
    <col min="1808" max="2054" width="9.140625" style="49"/>
    <col min="2055" max="2055" width="4.28515625" style="49" customWidth="1"/>
    <col min="2056" max="2056" width="73.85546875" style="49" customWidth="1"/>
    <col min="2057" max="2057" width="7" style="49" customWidth="1"/>
    <col min="2058" max="2058" width="12" style="49" customWidth="1"/>
    <col min="2059" max="2063" width="17.7109375" style="49" customWidth="1"/>
    <col min="2064" max="2310" width="9.140625" style="49"/>
    <col min="2311" max="2311" width="4.28515625" style="49" customWidth="1"/>
    <col min="2312" max="2312" width="73.85546875" style="49" customWidth="1"/>
    <col min="2313" max="2313" width="7" style="49" customWidth="1"/>
    <col min="2314" max="2314" width="12" style="49" customWidth="1"/>
    <col min="2315" max="2319" width="17.7109375" style="49" customWidth="1"/>
    <col min="2320" max="2566" width="9.140625" style="49"/>
    <col min="2567" max="2567" width="4.28515625" style="49" customWidth="1"/>
    <col min="2568" max="2568" width="73.85546875" style="49" customWidth="1"/>
    <col min="2569" max="2569" width="7" style="49" customWidth="1"/>
    <col min="2570" max="2570" width="12" style="49" customWidth="1"/>
    <col min="2571" max="2575" width="17.7109375" style="49" customWidth="1"/>
    <col min="2576" max="2822" width="9.140625" style="49"/>
    <col min="2823" max="2823" width="4.28515625" style="49" customWidth="1"/>
    <col min="2824" max="2824" width="73.85546875" style="49" customWidth="1"/>
    <col min="2825" max="2825" width="7" style="49" customWidth="1"/>
    <col min="2826" max="2826" width="12" style="49" customWidth="1"/>
    <col min="2827" max="2831" width="17.7109375" style="49" customWidth="1"/>
    <col min="2832" max="3078" width="9.140625" style="49"/>
    <col min="3079" max="3079" width="4.28515625" style="49" customWidth="1"/>
    <col min="3080" max="3080" width="73.85546875" style="49" customWidth="1"/>
    <col min="3081" max="3081" width="7" style="49" customWidth="1"/>
    <col min="3082" max="3082" width="12" style="49" customWidth="1"/>
    <col min="3083" max="3087" width="17.7109375" style="49" customWidth="1"/>
    <col min="3088" max="3334" width="9.140625" style="49"/>
    <col min="3335" max="3335" width="4.28515625" style="49" customWidth="1"/>
    <col min="3336" max="3336" width="73.85546875" style="49" customWidth="1"/>
    <col min="3337" max="3337" width="7" style="49" customWidth="1"/>
    <col min="3338" max="3338" width="12" style="49" customWidth="1"/>
    <col min="3339" max="3343" width="17.7109375" style="49" customWidth="1"/>
    <col min="3344" max="3590" width="9.140625" style="49"/>
    <col min="3591" max="3591" width="4.28515625" style="49" customWidth="1"/>
    <col min="3592" max="3592" width="73.85546875" style="49" customWidth="1"/>
    <col min="3593" max="3593" width="7" style="49" customWidth="1"/>
    <col min="3594" max="3594" width="12" style="49" customWidth="1"/>
    <col min="3595" max="3599" width="17.7109375" style="49" customWidth="1"/>
    <col min="3600" max="3846" width="9.140625" style="49"/>
    <col min="3847" max="3847" width="4.28515625" style="49" customWidth="1"/>
    <col min="3848" max="3848" width="73.85546875" style="49" customWidth="1"/>
    <col min="3849" max="3849" width="7" style="49" customWidth="1"/>
    <col min="3850" max="3850" width="12" style="49" customWidth="1"/>
    <col min="3851" max="3855" width="17.7109375" style="49" customWidth="1"/>
    <col min="3856" max="4102" width="9.140625" style="49"/>
    <col min="4103" max="4103" width="4.28515625" style="49" customWidth="1"/>
    <col min="4104" max="4104" width="73.85546875" style="49" customWidth="1"/>
    <col min="4105" max="4105" width="7" style="49" customWidth="1"/>
    <col min="4106" max="4106" width="12" style="49" customWidth="1"/>
    <col min="4107" max="4111" width="17.7109375" style="49" customWidth="1"/>
    <col min="4112" max="4358" width="9.140625" style="49"/>
    <col min="4359" max="4359" width="4.28515625" style="49" customWidth="1"/>
    <col min="4360" max="4360" width="73.85546875" style="49" customWidth="1"/>
    <col min="4361" max="4361" width="7" style="49" customWidth="1"/>
    <col min="4362" max="4362" width="12" style="49" customWidth="1"/>
    <col min="4363" max="4367" width="17.7109375" style="49" customWidth="1"/>
    <col min="4368" max="4614" width="9.140625" style="49"/>
    <col min="4615" max="4615" width="4.28515625" style="49" customWidth="1"/>
    <col min="4616" max="4616" width="73.85546875" style="49" customWidth="1"/>
    <col min="4617" max="4617" width="7" style="49" customWidth="1"/>
    <col min="4618" max="4618" width="12" style="49" customWidth="1"/>
    <col min="4619" max="4623" width="17.7109375" style="49" customWidth="1"/>
    <col min="4624" max="4870" width="9.140625" style="49"/>
    <col min="4871" max="4871" width="4.28515625" style="49" customWidth="1"/>
    <col min="4872" max="4872" width="73.85546875" style="49" customWidth="1"/>
    <col min="4873" max="4873" width="7" style="49" customWidth="1"/>
    <col min="4874" max="4874" width="12" style="49" customWidth="1"/>
    <col min="4875" max="4879" width="17.7109375" style="49" customWidth="1"/>
    <col min="4880" max="5126" width="9.140625" style="49"/>
    <col min="5127" max="5127" width="4.28515625" style="49" customWidth="1"/>
    <col min="5128" max="5128" width="73.85546875" style="49" customWidth="1"/>
    <col min="5129" max="5129" width="7" style="49" customWidth="1"/>
    <col min="5130" max="5130" width="12" style="49" customWidth="1"/>
    <col min="5131" max="5135" width="17.7109375" style="49" customWidth="1"/>
    <col min="5136" max="5382" width="9.140625" style="49"/>
    <col min="5383" max="5383" width="4.28515625" style="49" customWidth="1"/>
    <col min="5384" max="5384" width="73.85546875" style="49" customWidth="1"/>
    <col min="5385" max="5385" width="7" style="49" customWidth="1"/>
    <col min="5386" max="5386" width="12" style="49" customWidth="1"/>
    <col min="5387" max="5391" width="17.7109375" style="49" customWidth="1"/>
    <col min="5392" max="5638" width="9.140625" style="49"/>
    <col min="5639" max="5639" width="4.28515625" style="49" customWidth="1"/>
    <col min="5640" max="5640" width="73.85546875" style="49" customWidth="1"/>
    <col min="5641" max="5641" width="7" style="49" customWidth="1"/>
    <col min="5642" max="5642" width="12" style="49" customWidth="1"/>
    <col min="5643" max="5647" width="17.7109375" style="49" customWidth="1"/>
    <col min="5648" max="5894" width="9.140625" style="49"/>
    <col min="5895" max="5895" width="4.28515625" style="49" customWidth="1"/>
    <col min="5896" max="5896" width="73.85546875" style="49" customWidth="1"/>
    <col min="5897" max="5897" width="7" style="49" customWidth="1"/>
    <col min="5898" max="5898" width="12" style="49" customWidth="1"/>
    <col min="5899" max="5903" width="17.7109375" style="49" customWidth="1"/>
    <col min="5904" max="6150" width="9.140625" style="49"/>
    <col min="6151" max="6151" width="4.28515625" style="49" customWidth="1"/>
    <col min="6152" max="6152" width="73.85546875" style="49" customWidth="1"/>
    <col min="6153" max="6153" width="7" style="49" customWidth="1"/>
    <col min="6154" max="6154" width="12" style="49" customWidth="1"/>
    <col min="6155" max="6159" width="17.7109375" style="49" customWidth="1"/>
    <col min="6160" max="6406" width="9.140625" style="49"/>
    <col min="6407" max="6407" width="4.28515625" style="49" customWidth="1"/>
    <col min="6408" max="6408" width="73.85546875" style="49" customWidth="1"/>
    <col min="6409" max="6409" width="7" style="49" customWidth="1"/>
    <col min="6410" max="6410" width="12" style="49" customWidth="1"/>
    <col min="6411" max="6415" width="17.7109375" style="49" customWidth="1"/>
    <col min="6416" max="6662" width="9.140625" style="49"/>
    <col min="6663" max="6663" width="4.28515625" style="49" customWidth="1"/>
    <col min="6664" max="6664" width="73.85546875" style="49" customWidth="1"/>
    <col min="6665" max="6665" width="7" style="49" customWidth="1"/>
    <col min="6666" max="6666" width="12" style="49" customWidth="1"/>
    <col min="6667" max="6671" width="17.7109375" style="49" customWidth="1"/>
    <col min="6672" max="6918" width="9.140625" style="49"/>
    <col min="6919" max="6919" width="4.28515625" style="49" customWidth="1"/>
    <col min="6920" max="6920" width="73.85546875" style="49" customWidth="1"/>
    <col min="6921" max="6921" width="7" style="49" customWidth="1"/>
    <col min="6922" max="6922" width="12" style="49" customWidth="1"/>
    <col min="6923" max="6927" width="17.7109375" style="49" customWidth="1"/>
    <col min="6928" max="7174" width="9.140625" style="49"/>
    <col min="7175" max="7175" width="4.28515625" style="49" customWidth="1"/>
    <col min="7176" max="7176" width="73.85546875" style="49" customWidth="1"/>
    <col min="7177" max="7177" width="7" style="49" customWidth="1"/>
    <col min="7178" max="7178" width="12" style="49" customWidth="1"/>
    <col min="7179" max="7183" width="17.7109375" style="49" customWidth="1"/>
    <col min="7184" max="7430" width="9.140625" style="49"/>
    <col min="7431" max="7431" width="4.28515625" style="49" customWidth="1"/>
    <col min="7432" max="7432" width="73.85546875" style="49" customWidth="1"/>
    <col min="7433" max="7433" width="7" style="49" customWidth="1"/>
    <col min="7434" max="7434" width="12" style="49" customWidth="1"/>
    <col min="7435" max="7439" width="17.7109375" style="49" customWidth="1"/>
    <col min="7440" max="7686" width="9.140625" style="49"/>
    <col min="7687" max="7687" width="4.28515625" style="49" customWidth="1"/>
    <col min="7688" max="7688" width="73.85546875" style="49" customWidth="1"/>
    <col min="7689" max="7689" width="7" style="49" customWidth="1"/>
    <col min="7690" max="7690" width="12" style="49" customWidth="1"/>
    <col min="7691" max="7695" width="17.7109375" style="49" customWidth="1"/>
    <col min="7696" max="7942" width="9.140625" style="49"/>
    <col min="7943" max="7943" width="4.28515625" style="49" customWidth="1"/>
    <col min="7944" max="7944" width="73.85546875" style="49" customWidth="1"/>
    <col min="7945" max="7945" width="7" style="49" customWidth="1"/>
    <col min="7946" max="7946" width="12" style="49" customWidth="1"/>
    <col min="7947" max="7951" width="17.7109375" style="49" customWidth="1"/>
    <col min="7952" max="8198" width="9.140625" style="49"/>
    <col min="8199" max="8199" width="4.28515625" style="49" customWidth="1"/>
    <col min="8200" max="8200" width="73.85546875" style="49" customWidth="1"/>
    <col min="8201" max="8201" width="7" style="49" customWidth="1"/>
    <col min="8202" max="8202" width="12" style="49" customWidth="1"/>
    <col min="8203" max="8207" width="17.7109375" style="49" customWidth="1"/>
    <col min="8208" max="8454" width="9.140625" style="49"/>
    <col min="8455" max="8455" width="4.28515625" style="49" customWidth="1"/>
    <col min="8456" max="8456" width="73.85546875" style="49" customWidth="1"/>
    <col min="8457" max="8457" width="7" style="49" customWidth="1"/>
    <col min="8458" max="8458" width="12" style="49" customWidth="1"/>
    <col min="8459" max="8463" width="17.7109375" style="49" customWidth="1"/>
    <col min="8464" max="8710" width="9.140625" style="49"/>
    <col min="8711" max="8711" width="4.28515625" style="49" customWidth="1"/>
    <col min="8712" max="8712" width="73.85546875" style="49" customWidth="1"/>
    <col min="8713" max="8713" width="7" style="49" customWidth="1"/>
    <col min="8714" max="8714" width="12" style="49" customWidth="1"/>
    <col min="8715" max="8719" width="17.7109375" style="49" customWidth="1"/>
    <col min="8720" max="8966" width="9.140625" style="49"/>
    <col min="8967" max="8967" width="4.28515625" style="49" customWidth="1"/>
    <col min="8968" max="8968" width="73.85546875" style="49" customWidth="1"/>
    <col min="8969" max="8969" width="7" style="49" customWidth="1"/>
    <col min="8970" max="8970" width="12" style="49" customWidth="1"/>
    <col min="8971" max="8975" width="17.7109375" style="49" customWidth="1"/>
    <col min="8976" max="9222" width="9.140625" style="49"/>
    <col min="9223" max="9223" width="4.28515625" style="49" customWidth="1"/>
    <col min="9224" max="9224" width="73.85546875" style="49" customWidth="1"/>
    <col min="9225" max="9225" width="7" style="49" customWidth="1"/>
    <col min="9226" max="9226" width="12" style="49" customWidth="1"/>
    <col min="9227" max="9231" width="17.7109375" style="49" customWidth="1"/>
    <col min="9232" max="9478" width="9.140625" style="49"/>
    <col min="9479" max="9479" width="4.28515625" style="49" customWidth="1"/>
    <col min="9480" max="9480" width="73.85546875" style="49" customWidth="1"/>
    <col min="9481" max="9481" width="7" style="49" customWidth="1"/>
    <col min="9482" max="9482" width="12" style="49" customWidth="1"/>
    <col min="9483" max="9487" width="17.7109375" style="49" customWidth="1"/>
    <col min="9488" max="9734" width="9.140625" style="49"/>
    <col min="9735" max="9735" width="4.28515625" style="49" customWidth="1"/>
    <col min="9736" max="9736" width="73.85546875" style="49" customWidth="1"/>
    <col min="9737" max="9737" width="7" style="49" customWidth="1"/>
    <col min="9738" max="9738" width="12" style="49" customWidth="1"/>
    <col min="9739" max="9743" width="17.7109375" style="49" customWidth="1"/>
    <col min="9744" max="9990" width="9.140625" style="49"/>
    <col min="9991" max="9991" width="4.28515625" style="49" customWidth="1"/>
    <col min="9992" max="9992" width="73.85546875" style="49" customWidth="1"/>
    <col min="9993" max="9993" width="7" style="49" customWidth="1"/>
    <col min="9994" max="9994" width="12" style="49" customWidth="1"/>
    <col min="9995" max="9999" width="17.7109375" style="49" customWidth="1"/>
    <col min="10000" max="10246" width="9.140625" style="49"/>
    <col min="10247" max="10247" width="4.28515625" style="49" customWidth="1"/>
    <col min="10248" max="10248" width="73.85546875" style="49" customWidth="1"/>
    <col min="10249" max="10249" width="7" style="49" customWidth="1"/>
    <col min="10250" max="10250" width="12" style="49" customWidth="1"/>
    <col min="10251" max="10255" width="17.7109375" style="49" customWidth="1"/>
    <col min="10256" max="10502" width="9.140625" style="49"/>
    <col min="10503" max="10503" width="4.28515625" style="49" customWidth="1"/>
    <col min="10504" max="10504" width="73.85546875" style="49" customWidth="1"/>
    <col min="10505" max="10505" width="7" style="49" customWidth="1"/>
    <col min="10506" max="10506" width="12" style="49" customWidth="1"/>
    <col min="10507" max="10511" width="17.7109375" style="49" customWidth="1"/>
    <col min="10512" max="10758" width="9.140625" style="49"/>
    <col min="10759" max="10759" width="4.28515625" style="49" customWidth="1"/>
    <col min="10760" max="10760" width="73.85546875" style="49" customWidth="1"/>
    <col min="10761" max="10761" width="7" style="49" customWidth="1"/>
    <col min="10762" max="10762" width="12" style="49" customWidth="1"/>
    <col min="10763" max="10767" width="17.7109375" style="49" customWidth="1"/>
    <col min="10768" max="11014" width="9.140625" style="49"/>
    <col min="11015" max="11015" width="4.28515625" style="49" customWidth="1"/>
    <col min="11016" max="11016" width="73.85546875" style="49" customWidth="1"/>
    <col min="11017" max="11017" width="7" style="49" customWidth="1"/>
    <col min="11018" max="11018" width="12" style="49" customWidth="1"/>
    <col min="11019" max="11023" width="17.7109375" style="49" customWidth="1"/>
    <col min="11024" max="11270" width="9.140625" style="49"/>
    <col min="11271" max="11271" width="4.28515625" style="49" customWidth="1"/>
    <col min="11272" max="11272" width="73.85546875" style="49" customWidth="1"/>
    <col min="11273" max="11273" width="7" style="49" customWidth="1"/>
    <col min="11274" max="11274" width="12" style="49" customWidth="1"/>
    <col min="11275" max="11279" width="17.7109375" style="49" customWidth="1"/>
    <col min="11280" max="11526" width="9.140625" style="49"/>
    <col min="11527" max="11527" width="4.28515625" style="49" customWidth="1"/>
    <col min="11528" max="11528" width="73.85546875" style="49" customWidth="1"/>
    <col min="11529" max="11529" width="7" style="49" customWidth="1"/>
    <col min="11530" max="11530" width="12" style="49" customWidth="1"/>
    <col min="11531" max="11535" width="17.7109375" style="49" customWidth="1"/>
    <col min="11536" max="11782" width="9.140625" style="49"/>
    <col min="11783" max="11783" width="4.28515625" style="49" customWidth="1"/>
    <col min="11784" max="11784" width="73.85546875" style="49" customWidth="1"/>
    <col min="11785" max="11785" width="7" style="49" customWidth="1"/>
    <col min="11786" max="11786" width="12" style="49" customWidth="1"/>
    <col min="11787" max="11791" width="17.7109375" style="49" customWidth="1"/>
    <col min="11792" max="12038" width="9.140625" style="49"/>
    <col min="12039" max="12039" width="4.28515625" style="49" customWidth="1"/>
    <col min="12040" max="12040" width="73.85546875" style="49" customWidth="1"/>
    <col min="12041" max="12041" width="7" style="49" customWidth="1"/>
    <col min="12042" max="12042" width="12" style="49" customWidth="1"/>
    <col min="12043" max="12047" width="17.7109375" style="49" customWidth="1"/>
    <col min="12048" max="12294" width="9.140625" style="49"/>
    <col min="12295" max="12295" width="4.28515625" style="49" customWidth="1"/>
    <col min="12296" max="12296" width="73.85546875" style="49" customWidth="1"/>
    <col min="12297" max="12297" width="7" style="49" customWidth="1"/>
    <col min="12298" max="12298" width="12" style="49" customWidth="1"/>
    <col min="12299" max="12303" width="17.7109375" style="49" customWidth="1"/>
    <col min="12304" max="12550" width="9.140625" style="49"/>
    <col min="12551" max="12551" width="4.28515625" style="49" customWidth="1"/>
    <col min="12552" max="12552" width="73.85546875" style="49" customWidth="1"/>
    <col min="12553" max="12553" width="7" style="49" customWidth="1"/>
    <col min="12554" max="12554" width="12" style="49" customWidth="1"/>
    <col min="12555" max="12559" width="17.7109375" style="49" customWidth="1"/>
    <col min="12560" max="12806" width="9.140625" style="49"/>
    <col min="12807" max="12807" width="4.28515625" style="49" customWidth="1"/>
    <col min="12808" max="12808" width="73.85546875" style="49" customWidth="1"/>
    <col min="12809" max="12809" width="7" style="49" customWidth="1"/>
    <col min="12810" max="12810" width="12" style="49" customWidth="1"/>
    <col min="12811" max="12815" width="17.7109375" style="49" customWidth="1"/>
    <col min="12816" max="13062" width="9.140625" style="49"/>
    <col min="13063" max="13063" width="4.28515625" style="49" customWidth="1"/>
    <col min="13064" max="13064" width="73.85546875" style="49" customWidth="1"/>
    <col min="13065" max="13065" width="7" style="49" customWidth="1"/>
    <col min="13066" max="13066" width="12" style="49" customWidth="1"/>
    <col min="13067" max="13071" width="17.7109375" style="49" customWidth="1"/>
    <col min="13072" max="13318" width="9.140625" style="49"/>
    <col min="13319" max="13319" width="4.28515625" style="49" customWidth="1"/>
    <col min="13320" max="13320" width="73.85546875" style="49" customWidth="1"/>
    <col min="13321" max="13321" width="7" style="49" customWidth="1"/>
    <col min="13322" max="13322" width="12" style="49" customWidth="1"/>
    <col min="13323" max="13327" width="17.7109375" style="49" customWidth="1"/>
    <col min="13328" max="13574" width="9.140625" style="49"/>
    <col min="13575" max="13575" width="4.28515625" style="49" customWidth="1"/>
    <col min="13576" max="13576" width="73.85546875" style="49" customWidth="1"/>
    <col min="13577" max="13577" width="7" style="49" customWidth="1"/>
    <col min="13578" max="13578" width="12" style="49" customWidth="1"/>
    <col min="13579" max="13583" width="17.7109375" style="49" customWidth="1"/>
    <col min="13584" max="13830" width="9.140625" style="49"/>
    <col min="13831" max="13831" width="4.28515625" style="49" customWidth="1"/>
    <col min="13832" max="13832" width="73.85546875" style="49" customWidth="1"/>
    <col min="13833" max="13833" width="7" style="49" customWidth="1"/>
    <col min="13834" max="13834" width="12" style="49" customWidth="1"/>
    <col min="13835" max="13839" width="17.7109375" style="49" customWidth="1"/>
    <col min="13840" max="14086" width="9.140625" style="49"/>
    <col min="14087" max="14087" width="4.28515625" style="49" customWidth="1"/>
    <col min="14088" max="14088" width="73.85546875" style="49" customWidth="1"/>
    <col min="14089" max="14089" width="7" style="49" customWidth="1"/>
    <col min="14090" max="14090" width="12" style="49" customWidth="1"/>
    <col min="14091" max="14095" width="17.7109375" style="49" customWidth="1"/>
    <col min="14096" max="14342" width="9.140625" style="49"/>
    <col min="14343" max="14343" width="4.28515625" style="49" customWidth="1"/>
    <col min="14344" max="14344" width="73.85546875" style="49" customWidth="1"/>
    <col min="14345" max="14345" width="7" style="49" customWidth="1"/>
    <col min="14346" max="14346" width="12" style="49" customWidth="1"/>
    <col min="14347" max="14351" width="17.7109375" style="49" customWidth="1"/>
    <col min="14352" max="14598" width="9.140625" style="49"/>
    <col min="14599" max="14599" width="4.28515625" style="49" customWidth="1"/>
    <col min="14600" max="14600" width="73.85546875" style="49" customWidth="1"/>
    <col min="14601" max="14601" width="7" style="49" customWidth="1"/>
    <col min="14602" max="14602" width="12" style="49" customWidth="1"/>
    <col min="14603" max="14607" width="17.7109375" style="49" customWidth="1"/>
    <col min="14608" max="14854" width="9.140625" style="49"/>
    <col min="14855" max="14855" width="4.28515625" style="49" customWidth="1"/>
    <col min="14856" max="14856" width="73.85546875" style="49" customWidth="1"/>
    <col min="14857" max="14857" width="7" style="49" customWidth="1"/>
    <col min="14858" max="14858" width="12" style="49" customWidth="1"/>
    <col min="14859" max="14863" width="17.7109375" style="49" customWidth="1"/>
    <col min="14864" max="15110" width="9.140625" style="49"/>
    <col min="15111" max="15111" width="4.28515625" style="49" customWidth="1"/>
    <col min="15112" max="15112" width="73.85546875" style="49" customWidth="1"/>
    <col min="15113" max="15113" width="7" style="49" customWidth="1"/>
    <col min="15114" max="15114" width="12" style="49" customWidth="1"/>
    <col min="15115" max="15119" width="17.7109375" style="49" customWidth="1"/>
    <col min="15120" max="15366" width="9.140625" style="49"/>
    <col min="15367" max="15367" width="4.28515625" style="49" customWidth="1"/>
    <col min="15368" max="15368" width="73.85546875" style="49" customWidth="1"/>
    <col min="15369" max="15369" width="7" style="49" customWidth="1"/>
    <col min="15370" max="15370" width="12" style="49" customWidth="1"/>
    <col min="15371" max="15375" width="17.7109375" style="49" customWidth="1"/>
    <col min="15376" max="15622" width="9.140625" style="49"/>
    <col min="15623" max="15623" width="4.28515625" style="49" customWidth="1"/>
    <col min="15624" max="15624" width="73.85546875" style="49" customWidth="1"/>
    <col min="15625" max="15625" width="7" style="49" customWidth="1"/>
    <col min="15626" max="15626" width="12" style="49" customWidth="1"/>
    <col min="15627" max="15631" width="17.7109375" style="49" customWidth="1"/>
    <col min="15632" max="15878" width="9.140625" style="49"/>
    <col min="15879" max="15879" width="4.28515625" style="49" customWidth="1"/>
    <col min="15880" max="15880" width="73.85546875" style="49" customWidth="1"/>
    <col min="15881" max="15881" width="7" style="49" customWidth="1"/>
    <col min="15882" max="15882" width="12" style="49" customWidth="1"/>
    <col min="15883" max="15887" width="17.7109375" style="49" customWidth="1"/>
    <col min="15888" max="16134" width="9.140625" style="49"/>
    <col min="16135" max="16135" width="4.28515625" style="49" customWidth="1"/>
    <col min="16136" max="16136" width="73.85546875" style="49" customWidth="1"/>
    <col min="16137" max="16137" width="7" style="49" customWidth="1"/>
    <col min="16138" max="16138" width="12" style="49" customWidth="1"/>
    <col min="16139" max="16143" width="17.7109375" style="49" customWidth="1"/>
    <col min="16144" max="16384" width="9.140625" style="49"/>
  </cols>
  <sheetData>
    <row r="1" spans="1:17">
      <c r="A1" s="696" t="s">
        <v>1201</v>
      </c>
      <c r="B1" s="697"/>
    </row>
    <row r="2" spans="1:17" ht="6" customHeight="1"/>
    <row r="3" spans="1:17" s="48" customFormat="1" ht="19.5" customHeight="1">
      <c r="A3" s="706" t="s">
        <v>1076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</row>
    <row r="4" spans="1:17" s="48" customFormat="1" ht="19.5" customHeight="1">
      <c r="A4" s="706" t="s">
        <v>1155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</row>
    <row r="5" spans="1:17" s="48" customFormat="1">
      <c r="A5" s="64"/>
      <c r="B5" s="64"/>
      <c r="C5" s="65"/>
      <c r="D5" s="65"/>
      <c r="E5" s="65"/>
      <c r="G5" s="97"/>
      <c r="H5" s="135"/>
      <c r="J5" s="97"/>
      <c r="K5" s="135"/>
      <c r="L5" s="608"/>
      <c r="M5" s="608"/>
      <c r="N5" s="608"/>
      <c r="O5" s="714" t="s">
        <v>1010</v>
      </c>
      <c r="P5" s="714"/>
      <c r="Q5" s="714"/>
    </row>
    <row r="6" spans="1:17" s="48" customFormat="1" ht="7.5" customHeight="1">
      <c r="B6" s="715"/>
      <c r="C6" s="715"/>
      <c r="D6" s="715"/>
      <c r="E6" s="715"/>
      <c r="F6" s="715"/>
      <c r="G6" s="102"/>
      <c r="H6" s="138"/>
      <c r="J6" s="97"/>
      <c r="K6" s="135"/>
      <c r="L6" s="608"/>
      <c r="M6" s="608"/>
      <c r="N6" s="608"/>
      <c r="P6" s="97"/>
      <c r="Q6" s="135"/>
    </row>
    <row r="7" spans="1:17" s="48" customFormat="1" ht="51" customHeight="1">
      <c r="B7" s="66"/>
      <c r="C7" s="716" t="s">
        <v>1150</v>
      </c>
      <c r="D7" s="717"/>
      <c r="E7" s="718"/>
      <c r="F7" s="710" t="s">
        <v>979</v>
      </c>
      <c r="G7" s="711"/>
      <c r="H7" s="712"/>
      <c r="I7" s="710" t="s">
        <v>980</v>
      </c>
      <c r="J7" s="711"/>
      <c r="K7" s="712"/>
      <c r="L7" s="713" t="s">
        <v>981</v>
      </c>
      <c r="M7" s="713"/>
      <c r="N7" s="713"/>
      <c r="O7" s="713" t="s">
        <v>1079</v>
      </c>
      <c r="P7" s="713"/>
      <c r="Q7" s="713"/>
    </row>
    <row r="8" spans="1:17" s="67" customFormat="1" ht="27.75" customHeight="1">
      <c r="A8" s="53" t="s">
        <v>162</v>
      </c>
      <c r="B8" s="53" t="s">
        <v>52</v>
      </c>
      <c r="C8" s="115" t="s">
        <v>53</v>
      </c>
      <c r="D8" s="116" t="s">
        <v>335</v>
      </c>
      <c r="E8" s="116" t="s">
        <v>1009</v>
      </c>
      <c r="F8" s="115" t="s">
        <v>53</v>
      </c>
      <c r="G8" s="116" t="s">
        <v>335</v>
      </c>
      <c r="H8" s="116" t="s">
        <v>1009</v>
      </c>
      <c r="I8" s="115" t="s">
        <v>53</v>
      </c>
      <c r="J8" s="116" t="s">
        <v>335</v>
      </c>
      <c r="K8" s="116" t="s">
        <v>1009</v>
      </c>
      <c r="L8" s="115" t="s">
        <v>53</v>
      </c>
      <c r="M8" s="115" t="s">
        <v>335</v>
      </c>
      <c r="N8" s="115" t="s">
        <v>1009</v>
      </c>
      <c r="O8" s="115" t="s">
        <v>53</v>
      </c>
      <c r="P8" s="115" t="s">
        <v>335</v>
      </c>
      <c r="Q8" s="115" t="s">
        <v>1009</v>
      </c>
    </row>
    <row r="9" spans="1:17" s="48" customFormat="1" ht="3.75" customHeight="1">
      <c r="B9" s="66"/>
      <c r="C9" s="65"/>
      <c r="D9" s="65"/>
      <c r="E9" s="65"/>
      <c r="G9" s="97"/>
      <c r="H9" s="135"/>
      <c r="I9" s="68"/>
      <c r="J9" s="68"/>
      <c r="K9" s="68"/>
      <c r="L9" s="68"/>
      <c r="M9" s="68"/>
      <c r="N9" s="68"/>
      <c r="O9" s="68"/>
      <c r="P9" s="68"/>
      <c r="Q9" s="68"/>
    </row>
    <row r="10" spans="1:17" s="277" customFormat="1" ht="14.25" customHeight="1">
      <c r="A10" s="62" t="s">
        <v>1012</v>
      </c>
      <c r="B10" s="73" t="s">
        <v>1013</v>
      </c>
      <c r="C10" s="220">
        <f>F10+I10+L10+O10</f>
        <v>130235189</v>
      </c>
      <c r="D10" s="220">
        <f t="shared" ref="D10:E10" si="0">G10+J10+M10+P10</f>
        <v>135513217</v>
      </c>
      <c r="E10" s="220">
        <f t="shared" si="0"/>
        <v>131425180</v>
      </c>
      <c r="F10" s="186">
        <v>22859544</v>
      </c>
      <c r="G10" s="186">
        <v>27842810</v>
      </c>
      <c r="H10" s="186">
        <v>27544655</v>
      </c>
      <c r="I10" s="186">
        <v>41487107</v>
      </c>
      <c r="J10" s="186">
        <v>41579352</v>
      </c>
      <c r="K10" s="186">
        <v>41029013</v>
      </c>
      <c r="L10" s="186">
        <v>57402138</v>
      </c>
      <c r="M10" s="186">
        <v>57519025</v>
      </c>
      <c r="N10" s="186">
        <v>54790796</v>
      </c>
      <c r="O10" s="186">
        <v>8486400</v>
      </c>
      <c r="P10" s="186">
        <v>8572030</v>
      </c>
      <c r="Q10" s="186">
        <v>8060716</v>
      </c>
    </row>
    <row r="11" spans="1:17" s="277" customFormat="1" ht="14.25" customHeight="1">
      <c r="A11" s="62" t="s">
        <v>1014</v>
      </c>
      <c r="B11" s="73" t="s">
        <v>1015</v>
      </c>
      <c r="C11" s="220">
        <f t="shared" ref="C11:C57" si="1">F11+I11+L11+O11</f>
        <v>18004507</v>
      </c>
      <c r="D11" s="220">
        <f t="shared" ref="D11:D57" si="2">G11+J11+M11+P11</f>
        <v>17504507</v>
      </c>
      <c r="E11" s="220">
        <f t="shared" ref="E11:E57" si="3">H11+K11+N11+Q11</f>
        <v>16830302</v>
      </c>
      <c r="F11" s="186">
        <v>16519507</v>
      </c>
      <c r="G11" s="186">
        <v>16019507</v>
      </c>
      <c r="H11" s="186">
        <v>15779542</v>
      </c>
      <c r="I11" s="186">
        <v>250000</v>
      </c>
      <c r="J11" s="186">
        <v>250000</v>
      </c>
      <c r="K11" s="186">
        <v>69364</v>
      </c>
      <c r="L11" s="186">
        <v>1235000</v>
      </c>
      <c r="M11" s="186">
        <v>1235000</v>
      </c>
      <c r="N11" s="186">
        <v>981396</v>
      </c>
      <c r="O11" s="186"/>
      <c r="P11" s="186"/>
      <c r="Q11" s="186"/>
    </row>
    <row r="12" spans="1:17" s="277" customFormat="1" ht="15" customHeight="1">
      <c r="A12" s="59" t="s">
        <v>163</v>
      </c>
      <c r="B12" s="69" t="s">
        <v>10</v>
      </c>
      <c r="C12" s="70">
        <f t="shared" si="1"/>
        <v>148239696</v>
      </c>
      <c r="D12" s="70">
        <f t="shared" si="2"/>
        <v>153017724</v>
      </c>
      <c r="E12" s="70">
        <f t="shared" si="3"/>
        <v>148255482</v>
      </c>
      <c r="F12" s="276">
        <f>SUM(F10:F11)</f>
        <v>39379051</v>
      </c>
      <c r="G12" s="276">
        <f t="shared" ref="G12:Q12" si="4">SUM(G10:G11)</f>
        <v>43862317</v>
      </c>
      <c r="H12" s="276">
        <f t="shared" si="4"/>
        <v>43324197</v>
      </c>
      <c r="I12" s="276">
        <f t="shared" si="4"/>
        <v>41737107</v>
      </c>
      <c r="J12" s="276">
        <f t="shared" si="4"/>
        <v>41829352</v>
      </c>
      <c r="K12" s="276">
        <f t="shared" si="4"/>
        <v>41098377</v>
      </c>
      <c r="L12" s="276">
        <f t="shared" ref="L12:N12" si="5">SUM(L10:L11)</f>
        <v>58637138</v>
      </c>
      <c r="M12" s="276">
        <f t="shared" si="5"/>
        <v>58754025</v>
      </c>
      <c r="N12" s="276">
        <f t="shared" si="5"/>
        <v>55772192</v>
      </c>
      <c r="O12" s="276">
        <f t="shared" si="4"/>
        <v>8486400</v>
      </c>
      <c r="P12" s="276">
        <f t="shared" si="4"/>
        <v>8572030</v>
      </c>
      <c r="Q12" s="276">
        <f t="shared" si="4"/>
        <v>8060716</v>
      </c>
    </row>
    <row r="13" spans="1:17" s="277" customFormat="1" ht="15" customHeight="1">
      <c r="A13" s="59" t="s">
        <v>164</v>
      </c>
      <c r="B13" s="69" t="s">
        <v>2</v>
      </c>
      <c r="C13" s="70">
        <f t="shared" si="1"/>
        <v>26255836</v>
      </c>
      <c r="D13" s="70">
        <f t="shared" si="2"/>
        <v>25058466</v>
      </c>
      <c r="E13" s="70">
        <f t="shared" si="3"/>
        <v>22716901</v>
      </c>
      <c r="F13" s="276">
        <v>6909638</v>
      </c>
      <c r="G13" s="276">
        <v>5712268</v>
      </c>
      <c r="H13" s="276">
        <v>5486560</v>
      </c>
      <c r="I13" s="276">
        <v>7501626</v>
      </c>
      <c r="J13" s="276">
        <v>7501626</v>
      </c>
      <c r="K13" s="276">
        <v>6662707</v>
      </c>
      <c r="L13" s="276">
        <v>10339652</v>
      </c>
      <c r="M13" s="276">
        <v>10339652</v>
      </c>
      <c r="N13" s="276">
        <v>9239394</v>
      </c>
      <c r="O13" s="276">
        <v>1504920</v>
      </c>
      <c r="P13" s="276">
        <v>1504920</v>
      </c>
      <c r="Q13" s="276">
        <v>1328240</v>
      </c>
    </row>
    <row r="14" spans="1:17" s="277" customFormat="1" ht="14.25" customHeight="1">
      <c r="A14" s="62" t="s">
        <v>1016</v>
      </c>
      <c r="B14" s="73" t="s">
        <v>1017</v>
      </c>
      <c r="C14" s="220">
        <f t="shared" si="1"/>
        <v>12863386</v>
      </c>
      <c r="D14" s="220">
        <f t="shared" si="2"/>
        <v>10863386</v>
      </c>
      <c r="E14" s="220">
        <f t="shared" si="3"/>
        <v>9123201</v>
      </c>
      <c r="F14" s="186">
        <v>9913386</v>
      </c>
      <c r="G14" s="186">
        <v>7913386</v>
      </c>
      <c r="H14" s="186">
        <v>7328940</v>
      </c>
      <c r="I14" s="186">
        <v>1000000</v>
      </c>
      <c r="J14" s="186">
        <v>1000000</v>
      </c>
      <c r="K14" s="186">
        <v>478367</v>
      </c>
      <c r="L14" s="186">
        <v>1550000</v>
      </c>
      <c r="M14" s="186">
        <v>1550000</v>
      </c>
      <c r="N14" s="186">
        <v>1104349</v>
      </c>
      <c r="O14" s="186">
        <v>400000</v>
      </c>
      <c r="P14" s="186">
        <v>400000</v>
      </c>
      <c r="Q14" s="186">
        <v>211545</v>
      </c>
    </row>
    <row r="15" spans="1:17" s="277" customFormat="1" ht="14.25" customHeight="1">
      <c r="A15" s="62" t="s">
        <v>1018</v>
      </c>
      <c r="B15" s="73" t="s">
        <v>1019</v>
      </c>
      <c r="C15" s="220">
        <f t="shared" si="1"/>
        <v>1850000</v>
      </c>
      <c r="D15" s="220">
        <f t="shared" si="2"/>
        <v>1980000</v>
      </c>
      <c r="E15" s="220">
        <f t="shared" si="3"/>
        <v>1955378</v>
      </c>
      <c r="F15" s="186">
        <v>290000</v>
      </c>
      <c r="G15" s="186">
        <v>420000</v>
      </c>
      <c r="H15" s="186">
        <v>412405</v>
      </c>
      <c r="I15" s="186">
        <v>1500000</v>
      </c>
      <c r="J15" s="186">
        <v>1500000</v>
      </c>
      <c r="K15" s="186">
        <v>1491183</v>
      </c>
      <c r="L15" s="186"/>
      <c r="M15" s="186"/>
      <c r="N15" s="186">
        <v>0</v>
      </c>
      <c r="O15" s="186">
        <v>60000</v>
      </c>
      <c r="P15" s="186">
        <v>60000</v>
      </c>
      <c r="Q15" s="186">
        <v>51790</v>
      </c>
    </row>
    <row r="16" spans="1:17" s="277" customFormat="1" ht="14.25" customHeight="1">
      <c r="A16" s="62" t="s">
        <v>1020</v>
      </c>
      <c r="B16" s="73" t="s">
        <v>1021</v>
      </c>
      <c r="C16" s="220">
        <f t="shared" si="1"/>
        <v>62549291</v>
      </c>
      <c r="D16" s="220">
        <f t="shared" si="2"/>
        <v>84262438</v>
      </c>
      <c r="E16" s="220">
        <f t="shared" si="3"/>
        <v>77289090</v>
      </c>
      <c r="F16" s="186">
        <v>44199291</v>
      </c>
      <c r="G16" s="186">
        <v>65682438</v>
      </c>
      <c r="H16" s="186">
        <v>61495828</v>
      </c>
      <c r="I16" s="186">
        <v>4400000</v>
      </c>
      <c r="J16" s="186">
        <v>4630000</v>
      </c>
      <c r="K16" s="186">
        <v>3951077</v>
      </c>
      <c r="L16" s="186">
        <v>12050000</v>
      </c>
      <c r="M16" s="186">
        <v>12050000</v>
      </c>
      <c r="N16" s="186">
        <v>10267418</v>
      </c>
      <c r="O16" s="186">
        <v>1900000</v>
      </c>
      <c r="P16" s="186">
        <v>1900000</v>
      </c>
      <c r="Q16" s="186">
        <v>1574767</v>
      </c>
    </row>
    <row r="17" spans="1:17" s="277" customFormat="1" ht="14.25" customHeight="1">
      <c r="A17" s="62" t="s">
        <v>1022</v>
      </c>
      <c r="B17" s="73" t="s">
        <v>1023</v>
      </c>
      <c r="C17" s="220">
        <f t="shared" si="1"/>
        <v>1400000</v>
      </c>
      <c r="D17" s="220">
        <f t="shared" si="2"/>
        <v>950000</v>
      </c>
      <c r="E17" s="220">
        <f t="shared" si="3"/>
        <v>912342</v>
      </c>
      <c r="F17" s="186">
        <v>1000000</v>
      </c>
      <c r="G17" s="186">
        <v>770000</v>
      </c>
      <c r="H17" s="186">
        <v>766432</v>
      </c>
      <c r="I17" s="186">
        <v>400000</v>
      </c>
      <c r="J17" s="186">
        <v>170000</v>
      </c>
      <c r="K17" s="186">
        <v>138169</v>
      </c>
      <c r="L17" s="186"/>
      <c r="M17" s="186"/>
      <c r="N17" s="186">
        <v>0</v>
      </c>
      <c r="O17" s="186"/>
      <c r="P17" s="186">
        <v>10000</v>
      </c>
      <c r="Q17" s="186">
        <v>7741</v>
      </c>
    </row>
    <row r="18" spans="1:17" s="277" customFormat="1" ht="14.25" customHeight="1">
      <c r="A18" s="62" t="s">
        <v>1025</v>
      </c>
      <c r="B18" s="73" t="s">
        <v>1024</v>
      </c>
      <c r="C18" s="220">
        <f t="shared" si="1"/>
        <v>25880723</v>
      </c>
      <c r="D18" s="220">
        <f t="shared" si="2"/>
        <v>89309103</v>
      </c>
      <c r="E18" s="220">
        <f t="shared" si="3"/>
        <v>85687814</v>
      </c>
      <c r="F18" s="186">
        <v>19682723</v>
      </c>
      <c r="G18" s="186">
        <v>83121103</v>
      </c>
      <c r="H18" s="186">
        <v>81101718</v>
      </c>
      <c r="I18" s="186">
        <v>1834000</v>
      </c>
      <c r="J18" s="186">
        <v>1834000</v>
      </c>
      <c r="K18" s="186">
        <v>1106527</v>
      </c>
      <c r="L18" s="186">
        <v>3872000</v>
      </c>
      <c r="M18" s="186">
        <v>3872000</v>
      </c>
      <c r="N18" s="186">
        <v>3180081</v>
      </c>
      <c r="O18" s="186">
        <v>492000</v>
      </c>
      <c r="P18" s="186">
        <v>482000</v>
      </c>
      <c r="Q18" s="186">
        <v>299488</v>
      </c>
    </row>
    <row r="19" spans="1:17" s="277" customFormat="1" ht="15" customHeight="1">
      <c r="A19" s="59" t="s">
        <v>165</v>
      </c>
      <c r="B19" s="69" t="s">
        <v>17</v>
      </c>
      <c r="C19" s="70">
        <f t="shared" si="1"/>
        <v>104543400</v>
      </c>
      <c r="D19" s="70">
        <f t="shared" si="2"/>
        <v>187364927</v>
      </c>
      <c r="E19" s="70">
        <f t="shared" si="3"/>
        <v>174967825</v>
      </c>
      <c r="F19" s="276">
        <f>SUM(F14:F18)</f>
        <v>75085400</v>
      </c>
      <c r="G19" s="276">
        <f t="shared" ref="G19:Q19" si="6">SUM(G14:G18)</f>
        <v>157906927</v>
      </c>
      <c r="H19" s="276">
        <f t="shared" si="6"/>
        <v>151105323</v>
      </c>
      <c r="I19" s="276">
        <f t="shared" si="6"/>
        <v>9134000</v>
      </c>
      <c r="J19" s="276">
        <f t="shared" si="6"/>
        <v>9134000</v>
      </c>
      <c r="K19" s="276">
        <f t="shared" si="6"/>
        <v>7165323</v>
      </c>
      <c r="L19" s="276">
        <f t="shared" ref="L19:N19" si="7">SUM(L14:L18)</f>
        <v>17472000</v>
      </c>
      <c r="M19" s="276">
        <f t="shared" si="7"/>
        <v>17472000</v>
      </c>
      <c r="N19" s="276">
        <f t="shared" si="7"/>
        <v>14551848</v>
      </c>
      <c r="O19" s="276">
        <f t="shared" si="6"/>
        <v>2852000</v>
      </c>
      <c r="P19" s="276">
        <f t="shared" si="6"/>
        <v>2852000</v>
      </c>
      <c r="Q19" s="276">
        <f t="shared" si="6"/>
        <v>2145331</v>
      </c>
    </row>
    <row r="20" spans="1:17" s="277" customFormat="1" ht="15" customHeight="1">
      <c r="A20" s="63" t="s">
        <v>166</v>
      </c>
      <c r="B20" s="69" t="s">
        <v>21</v>
      </c>
      <c r="C20" s="70">
        <f t="shared" si="1"/>
        <v>2697000</v>
      </c>
      <c r="D20" s="70">
        <f t="shared" si="2"/>
        <v>3297000</v>
      </c>
      <c r="E20" s="70">
        <f t="shared" si="3"/>
        <v>2982130</v>
      </c>
      <c r="F20" s="276">
        <v>2697000</v>
      </c>
      <c r="G20" s="276">
        <v>3297000</v>
      </c>
      <c r="H20" s="276">
        <v>2982130</v>
      </c>
      <c r="I20" s="276"/>
      <c r="J20" s="276"/>
      <c r="K20" s="276"/>
      <c r="L20" s="276"/>
      <c r="M20" s="276"/>
      <c r="N20" s="276"/>
      <c r="O20" s="276"/>
      <c r="P20" s="276"/>
      <c r="Q20" s="276"/>
    </row>
    <row r="21" spans="1:17" s="277" customFormat="1" ht="15" customHeight="1">
      <c r="A21" s="62" t="s">
        <v>167</v>
      </c>
      <c r="B21" s="73" t="s">
        <v>346</v>
      </c>
      <c r="C21" s="220">
        <f t="shared" si="1"/>
        <v>0</v>
      </c>
      <c r="D21" s="220">
        <f t="shared" si="2"/>
        <v>0</v>
      </c>
      <c r="E21" s="220">
        <f t="shared" si="3"/>
        <v>0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277" customFormat="1" ht="15" customHeight="1">
      <c r="A22" s="62" t="s">
        <v>349</v>
      </c>
      <c r="B22" s="73" t="s">
        <v>350</v>
      </c>
      <c r="C22" s="220">
        <f t="shared" si="1"/>
        <v>0</v>
      </c>
      <c r="D22" s="220">
        <f t="shared" si="2"/>
        <v>2823403</v>
      </c>
      <c r="E22" s="220">
        <f t="shared" si="3"/>
        <v>2823403</v>
      </c>
      <c r="F22" s="186"/>
      <c r="G22" s="186">
        <v>2823403</v>
      </c>
      <c r="H22" s="186">
        <v>2823403</v>
      </c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277" customFormat="1" ht="15" customHeight="1">
      <c r="A23" s="62" t="s">
        <v>351</v>
      </c>
      <c r="B23" s="73" t="s">
        <v>352</v>
      </c>
      <c r="C23" s="220">
        <f t="shared" si="1"/>
        <v>0</v>
      </c>
      <c r="D23" s="220">
        <f t="shared" si="2"/>
        <v>0</v>
      </c>
      <c r="E23" s="220">
        <f t="shared" si="3"/>
        <v>0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7" s="277" customFormat="1" ht="15" customHeight="1">
      <c r="A24" s="62" t="s">
        <v>347</v>
      </c>
      <c r="B24" s="73" t="s">
        <v>348</v>
      </c>
      <c r="C24" s="220">
        <f t="shared" si="1"/>
        <v>0</v>
      </c>
      <c r="D24" s="220">
        <f t="shared" si="2"/>
        <v>0</v>
      </c>
      <c r="E24" s="220">
        <f t="shared" si="3"/>
        <v>0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277" customFormat="1" ht="26.25" customHeight="1">
      <c r="A25" s="62" t="s">
        <v>169</v>
      </c>
      <c r="B25" s="73" t="s">
        <v>353</v>
      </c>
      <c r="C25" s="220">
        <f t="shared" si="1"/>
        <v>0</v>
      </c>
      <c r="D25" s="220">
        <f t="shared" si="2"/>
        <v>0</v>
      </c>
      <c r="E25" s="220">
        <f t="shared" si="3"/>
        <v>0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277" customFormat="1" ht="24" customHeight="1">
      <c r="A26" s="62" t="s">
        <v>170</v>
      </c>
      <c r="B26" s="73" t="s">
        <v>354</v>
      </c>
      <c r="C26" s="220">
        <f t="shared" si="1"/>
        <v>0</v>
      </c>
      <c r="D26" s="220">
        <f t="shared" si="2"/>
        <v>0</v>
      </c>
      <c r="E26" s="220">
        <f t="shared" si="3"/>
        <v>0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277" customFormat="1" ht="24" customHeight="1">
      <c r="A27" s="62" t="s">
        <v>387</v>
      </c>
      <c r="B27" s="73" t="s">
        <v>330</v>
      </c>
      <c r="C27" s="220">
        <f t="shared" si="1"/>
        <v>3840000</v>
      </c>
      <c r="D27" s="220">
        <f t="shared" si="2"/>
        <v>3990000</v>
      </c>
      <c r="E27" s="220">
        <f t="shared" si="3"/>
        <v>3670561</v>
      </c>
      <c r="F27" s="186">
        <v>3840000</v>
      </c>
      <c r="G27" s="186">
        <v>3990000</v>
      </c>
      <c r="H27" s="186">
        <v>3670561</v>
      </c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277" customFormat="1" ht="25.5" customHeight="1">
      <c r="A28" s="62" t="s">
        <v>172</v>
      </c>
      <c r="B28" s="73" t="s">
        <v>359</v>
      </c>
      <c r="C28" s="220">
        <f t="shared" si="1"/>
        <v>0</v>
      </c>
      <c r="D28" s="220">
        <f t="shared" si="2"/>
        <v>0</v>
      </c>
      <c r="E28" s="220">
        <f t="shared" si="3"/>
        <v>0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s="277" customFormat="1" ht="15" customHeight="1">
      <c r="A29" s="62" t="s">
        <v>173</v>
      </c>
      <c r="B29" s="73" t="s">
        <v>358</v>
      </c>
      <c r="C29" s="220">
        <f t="shared" si="1"/>
        <v>0</v>
      </c>
      <c r="D29" s="220">
        <f t="shared" si="2"/>
        <v>0</v>
      </c>
      <c r="E29" s="220">
        <f t="shared" si="3"/>
        <v>0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277" customFormat="1" ht="15" customHeight="1">
      <c r="A30" s="62" t="s">
        <v>174</v>
      </c>
      <c r="B30" s="73" t="s">
        <v>360</v>
      </c>
      <c r="C30" s="220">
        <f t="shared" si="1"/>
        <v>0</v>
      </c>
      <c r="D30" s="220">
        <f t="shared" si="2"/>
        <v>0</v>
      </c>
      <c r="E30" s="220">
        <f t="shared" si="3"/>
        <v>0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277" customFormat="1" ht="15" customHeight="1">
      <c r="A31" s="75" t="s">
        <v>175</v>
      </c>
      <c r="B31" s="73" t="s">
        <v>361</v>
      </c>
      <c r="C31" s="220">
        <f t="shared" si="1"/>
        <v>0</v>
      </c>
      <c r="D31" s="220">
        <f t="shared" si="2"/>
        <v>0</v>
      </c>
      <c r="E31" s="220">
        <f t="shared" si="3"/>
        <v>0</v>
      </c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</row>
    <row r="32" spans="1:17" s="277" customFormat="1" ht="15" customHeight="1">
      <c r="A32" s="62" t="s">
        <v>329</v>
      </c>
      <c r="B32" s="73" t="s">
        <v>1006</v>
      </c>
      <c r="C32" s="220">
        <f t="shared" si="1"/>
        <v>0</v>
      </c>
      <c r="D32" s="220">
        <f t="shared" si="2"/>
        <v>0</v>
      </c>
      <c r="E32" s="220">
        <f t="shared" si="3"/>
        <v>0</v>
      </c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277" customFormat="1" ht="15" customHeight="1">
      <c r="A33" s="62" t="s">
        <v>176</v>
      </c>
      <c r="B33" s="73" t="s">
        <v>362</v>
      </c>
      <c r="C33" s="220">
        <f t="shared" si="1"/>
        <v>3973000</v>
      </c>
      <c r="D33" s="220">
        <f t="shared" si="2"/>
        <v>17395810</v>
      </c>
      <c r="E33" s="220">
        <f t="shared" si="3"/>
        <v>17395810</v>
      </c>
      <c r="F33" s="186">
        <v>3973000</v>
      </c>
      <c r="G33" s="186">
        <v>17395810</v>
      </c>
      <c r="H33" s="186">
        <v>17395810</v>
      </c>
      <c r="I33" s="186"/>
      <c r="J33" s="186"/>
      <c r="K33" s="186"/>
      <c r="L33" s="186"/>
      <c r="M33" s="186"/>
      <c r="N33" s="186"/>
      <c r="O33" s="186"/>
      <c r="P33" s="186"/>
      <c r="Q33" s="186"/>
    </row>
    <row r="34" spans="1:17" s="277" customFormat="1" ht="15" customHeight="1">
      <c r="A34" s="75" t="s">
        <v>177</v>
      </c>
      <c r="B34" s="73" t="s">
        <v>363</v>
      </c>
      <c r="C34" s="220">
        <f t="shared" si="1"/>
        <v>50264832</v>
      </c>
      <c r="D34" s="220">
        <f t="shared" si="2"/>
        <v>47574246</v>
      </c>
      <c r="E34" s="220">
        <f t="shared" si="3"/>
        <v>0</v>
      </c>
      <c r="F34" s="186">
        <v>50264832</v>
      </c>
      <c r="G34" s="186">
        <v>47574246</v>
      </c>
      <c r="H34" s="186">
        <v>0</v>
      </c>
      <c r="I34" s="186"/>
      <c r="J34" s="186"/>
      <c r="K34" s="186"/>
      <c r="L34" s="186"/>
      <c r="M34" s="186"/>
      <c r="N34" s="186"/>
      <c r="O34" s="186"/>
      <c r="P34" s="186"/>
      <c r="Q34" s="186"/>
    </row>
    <row r="35" spans="1:17" s="277" customFormat="1" ht="15" customHeight="1">
      <c r="A35" s="63" t="s">
        <v>178</v>
      </c>
      <c r="B35" s="69" t="s">
        <v>24</v>
      </c>
      <c r="C35" s="70">
        <f t="shared" si="1"/>
        <v>58077832</v>
      </c>
      <c r="D35" s="70">
        <f t="shared" si="2"/>
        <v>71783459</v>
      </c>
      <c r="E35" s="70">
        <f t="shared" si="3"/>
        <v>23889774</v>
      </c>
      <c r="F35" s="276">
        <f t="shared" ref="F35:Q35" si="8">SUM(F21:F34)</f>
        <v>58077832</v>
      </c>
      <c r="G35" s="276">
        <f t="shared" si="8"/>
        <v>71783459</v>
      </c>
      <c r="H35" s="276">
        <f t="shared" si="8"/>
        <v>23889774</v>
      </c>
      <c r="I35" s="276">
        <f t="shared" si="8"/>
        <v>0</v>
      </c>
      <c r="J35" s="276">
        <f t="shared" si="8"/>
        <v>0</v>
      </c>
      <c r="K35" s="276">
        <f t="shared" si="8"/>
        <v>0</v>
      </c>
      <c r="L35" s="276">
        <f t="shared" ref="L35:N35" si="9">SUM(L21:L34)</f>
        <v>0</v>
      </c>
      <c r="M35" s="276">
        <f t="shared" si="9"/>
        <v>0</v>
      </c>
      <c r="N35" s="276">
        <f t="shared" si="9"/>
        <v>0</v>
      </c>
      <c r="O35" s="276">
        <f t="shared" si="8"/>
        <v>0</v>
      </c>
      <c r="P35" s="276">
        <f t="shared" si="8"/>
        <v>0</v>
      </c>
      <c r="Q35" s="276">
        <f t="shared" si="8"/>
        <v>0</v>
      </c>
    </row>
    <row r="36" spans="1:17" s="277" customFormat="1" ht="15" customHeight="1">
      <c r="A36" s="76" t="s">
        <v>179</v>
      </c>
      <c r="B36" s="73" t="s">
        <v>364</v>
      </c>
      <c r="C36" s="220">
        <f t="shared" si="1"/>
        <v>0</v>
      </c>
      <c r="D36" s="220">
        <f t="shared" si="2"/>
        <v>0</v>
      </c>
      <c r="E36" s="220">
        <f t="shared" si="3"/>
        <v>0</v>
      </c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 s="277" customFormat="1" ht="15" customHeight="1">
      <c r="A37" s="76" t="s">
        <v>180</v>
      </c>
      <c r="B37" s="73" t="s">
        <v>365</v>
      </c>
      <c r="C37" s="220">
        <f t="shared" si="1"/>
        <v>218491400</v>
      </c>
      <c r="D37" s="220">
        <f t="shared" si="2"/>
        <v>244142200</v>
      </c>
      <c r="E37" s="220">
        <f t="shared" si="3"/>
        <v>220797567</v>
      </c>
      <c r="F37" s="186">
        <v>218491400</v>
      </c>
      <c r="G37" s="186">
        <v>244142200</v>
      </c>
      <c r="H37" s="186">
        <v>220797567</v>
      </c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17" s="277" customFormat="1" ht="15" customHeight="1">
      <c r="A38" s="76" t="s">
        <v>181</v>
      </c>
      <c r="B38" s="73" t="s">
        <v>366</v>
      </c>
      <c r="C38" s="220">
        <f t="shared" si="1"/>
        <v>70000</v>
      </c>
      <c r="D38" s="220">
        <f t="shared" si="2"/>
        <v>220315</v>
      </c>
      <c r="E38" s="220">
        <f t="shared" si="3"/>
        <v>150315</v>
      </c>
      <c r="F38" s="186">
        <v>0</v>
      </c>
      <c r="G38" s="186">
        <v>150315</v>
      </c>
      <c r="H38" s="186">
        <v>150315</v>
      </c>
      <c r="I38" s="186"/>
      <c r="J38" s="186"/>
      <c r="K38" s="186"/>
      <c r="L38" s="186">
        <v>70000</v>
      </c>
      <c r="M38" s="186">
        <v>70000</v>
      </c>
      <c r="N38" s="186"/>
      <c r="O38" s="186"/>
      <c r="P38" s="186"/>
      <c r="Q38" s="186"/>
    </row>
    <row r="39" spans="1:17" s="277" customFormat="1" ht="15" customHeight="1">
      <c r="A39" s="76" t="s">
        <v>182</v>
      </c>
      <c r="B39" s="73" t="s">
        <v>367</v>
      </c>
      <c r="C39" s="220">
        <f t="shared" si="1"/>
        <v>18062209</v>
      </c>
      <c r="D39" s="220">
        <f t="shared" si="2"/>
        <v>41793894</v>
      </c>
      <c r="E39" s="220">
        <f t="shared" si="3"/>
        <v>10616368</v>
      </c>
      <c r="F39" s="186">
        <v>17762209</v>
      </c>
      <c r="G39" s="186">
        <v>41493894</v>
      </c>
      <c r="H39" s="186">
        <v>10480014</v>
      </c>
      <c r="I39" s="186">
        <v>200000</v>
      </c>
      <c r="J39" s="186">
        <v>200000</v>
      </c>
      <c r="K39" s="186">
        <v>136354</v>
      </c>
      <c r="L39" s="186">
        <v>100000</v>
      </c>
      <c r="M39" s="186">
        <v>100000</v>
      </c>
      <c r="N39" s="186"/>
      <c r="O39" s="186"/>
      <c r="P39" s="186"/>
      <c r="Q39" s="186"/>
    </row>
    <row r="40" spans="1:17" s="277" customFormat="1" ht="15" customHeight="1">
      <c r="A40" s="77" t="s">
        <v>183</v>
      </c>
      <c r="B40" s="73" t="s">
        <v>368</v>
      </c>
      <c r="C40" s="220">
        <f t="shared" si="1"/>
        <v>0</v>
      </c>
      <c r="D40" s="220">
        <f t="shared" si="2"/>
        <v>0</v>
      </c>
      <c r="E40" s="220">
        <f t="shared" si="3"/>
        <v>0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</row>
    <row r="41" spans="1:17" s="277" customFormat="1" ht="15" customHeight="1">
      <c r="A41" s="77" t="s">
        <v>184</v>
      </c>
      <c r="B41" s="73" t="s">
        <v>369</v>
      </c>
      <c r="C41" s="220">
        <f t="shared" si="1"/>
        <v>0</v>
      </c>
      <c r="D41" s="220">
        <f t="shared" si="2"/>
        <v>0</v>
      </c>
      <c r="E41" s="220">
        <f t="shared" si="3"/>
        <v>0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</row>
    <row r="42" spans="1:17" s="277" customFormat="1" ht="15" customHeight="1">
      <c r="A42" s="77" t="s">
        <v>185</v>
      </c>
      <c r="B42" s="73" t="s">
        <v>370</v>
      </c>
      <c r="C42" s="220">
        <f t="shared" si="1"/>
        <v>63888378</v>
      </c>
      <c r="D42" s="220">
        <f t="shared" si="2"/>
        <v>38261934</v>
      </c>
      <c r="E42" s="220">
        <f t="shared" si="3"/>
        <v>2046702</v>
      </c>
      <c r="F42" s="186">
        <v>63788478</v>
      </c>
      <c r="G42" s="186">
        <v>38162034</v>
      </c>
      <c r="H42" s="186">
        <v>2009886</v>
      </c>
      <c r="I42" s="186">
        <v>54000</v>
      </c>
      <c r="J42" s="186">
        <v>54000</v>
      </c>
      <c r="K42" s="186">
        <v>36816</v>
      </c>
      <c r="L42" s="186">
        <v>45900</v>
      </c>
      <c r="M42" s="186">
        <v>45900</v>
      </c>
      <c r="N42" s="186"/>
      <c r="O42" s="186"/>
      <c r="P42" s="186"/>
      <c r="Q42" s="186"/>
    </row>
    <row r="43" spans="1:17" s="277" customFormat="1" ht="15" customHeight="1">
      <c r="A43" s="78" t="s">
        <v>186</v>
      </c>
      <c r="B43" s="69" t="s">
        <v>31</v>
      </c>
      <c r="C43" s="70">
        <f t="shared" si="1"/>
        <v>300511987</v>
      </c>
      <c r="D43" s="70">
        <f t="shared" si="2"/>
        <v>324418343</v>
      </c>
      <c r="E43" s="70">
        <f t="shared" si="3"/>
        <v>233610952</v>
      </c>
      <c r="F43" s="276">
        <f t="shared" ref="F43:Q43" si="10">SUM(F36:F42)</f>
        <v>300042087</v>
      </c>
      <c r="G43" s="276">
        <f t="shared" si="10"/>
        <v>323948443</v>
      </c>
      <c r="H43" s="276">
        <f t="shared" si="10"/>
        <v>233437782</v>
      </c>
      <c r="I43" s="276">
        <f t="shared" si="10"/>
        <v>254000</v>
      </c>
      <c r="J43" s="276">
        <f t="shared" si="10"/>
        <v>254000</v>
      </c>
      <c r="K43" s="276">
        <f t="shared" si="10"/>
        <v>173170</v>
      </c>
      <c r="L43" s="276">
        <f t="shared" ref="L43:N43" si="11">SUM(L36:L42)</f>
        <v>215900</v>
      </c>
      <c r="M43" s="276">
        <f t="shared" si="11"/>
        <v>215900</v>
      </c>
      <c r="N43" s="276">
        <f t="shared" si="11"/>
        <v>0</v>
      </c>
      <c r="O43" s="276">
        <f t="shared" si="10"/>
        <v>0</v>
      </c>
      <c r="P43" s="276">
        <f t="shared" si="10"/>
        <v>0</v>
      </c>
      <c r="Q43" s="276">
        <f t="shared" si="10"/>
        <v>0</v>
      </c>
    </row>
    <row r="44" spans="1:17" s="277" customFormat="1" ht="15" customHeight="1">
      <c r="A44" s="62" t="s">
        <v>187</v>
      </c>
      <c r="B44" s="73" t="s">
        <v>372</v>
      </c>
      <c r="C44" s="220">
        <f t="shared" si="1"/>
        <v>31069015</v>
      </c>
      <c r="D44" s="220">
        <f t="shared" si="2"/>
        <v>46467660</v>
      </c>
      <c r="E44" s="220">
        <f t="shared" si="3"/>
        <v>46459053</v>
      </c>
      <c r="F44" s="186">
        <v>31069015</v>
      </c>
      <c r="G44" s="186">
        <v>46467660</v>
      </c>
      <c r="H44" s="186">
        <v>46459053</v>
      </c>
      <c r="I44" s="186"/>
      <c r="J44" s="186"/>
      <c r="K44" s="186"/>
      <c r="L44" s="186"/>
      <c r="M44" s="186"/>
      <c r="N44" s="186"/>
      <c r="O44" s="186"/>
      <c r="P44" s="186"/>
      <c r="Q44" s="186"/>
    </row>
    <row r="45" spans="1:17" s="277" customFormat="1" ht="15" customHeight="1">
      <c r="A45" s="62" t="s">
        <v>188</v>
      </c>
      <c r="B45" s="73" t="s">
        <v>371</v>
      </c>
      <c r="C45" s="220">
        <f t="shared" si="1"/>
        <v>0</v>
      </c>
      <c r="D45" s="220">
        <f t="shared" si="2"/>
        <v>0</v>
      </c>
      <c r="E45" s="220">
        <f t="shared" si="3"/>
        <v>0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</row>
    <row r="46" spans="1:17" s="277" customFormat="1" ht="15" customHeight="1">
      <c r="A46" s="62" t="s">
        <v>189</v>
      </c>
      <c r="B46" s="73" t="s">
        <v>373</v>
      </c>
      <c r="C46" s="220">
        <f t="shared" si="1"/>
        <v>0</v>
      </c>
      <c r="D46" s="220">
        <f t="shared" si="2"/>
        <v>0</v>
      </c>
      <c r="E46" s="220">
        <f t="shared" si="3"/>
        <v>0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</row>
    <row r="47" spans="1:17" s="277" customFormat="1" ht="15" customHeight="1">
      <c r="A47" s="62" t="s">
        <v>190</v>
      </c>
      <c r="B47" s="73" t="s">
        <v>374</v>
      </c>
      <c r="C47" s="220">
        <f t="shared" si="1"/>
        <v>10280694</v>
      </c>
      <c r="D47" s="220">
        <f t="shared" si="2"/>
        <v>12551928</v>
      </c>
      <c r="E47" s="220">
        <f t="shared" si="3"/>
        <v>12543944</v>
      </c>
      <c r="F47" s="186">
        <v>10280694</v>
      </c>
      <c r="G47" s="186">
        <v>12551928</v>
      </c>
      <c r="H47" s="186">
        <v>12543944</v>
      </c>
      <c r="I47" s="186"/>
      <c r="J47" s="186"/>
      <c r="K47" s="186"/>
      <c r="L47" s="186"/>
      <c r="M47" s="186"/>
      <c r="N47" s="186"/>
      <c r="O47" s="186"/>
      <c r="P47" s="186"/>
      <c r="Q47" s="186"/>
    </row>
    <row r="48" spans="1:17" s="277" customFormat="1" ht="15" customHeight="1">
      <c r="A48" s="63" t="s">
        <v>191</v>
      </c>
      <c r="B48" s="69" t="s">
        <v>35</v>
      </c>
      <c r="C48" s="70">
        <f t="shared" si="1"/>
        <v>41349709</v>
      </c>
      <c r="D48" s="70">
        <f t="shared" si="2"/>
        <v>59019588</v>
      </c>
      <c r="E48" s="70">
        <f t="shared" si="3"/>
        <v>59002997</v>
      </c>
      <c r="F48" s="276">
        <f t="shared" ref="F48:Q48" si="12">SUM(F44:F47)</f>
        <v>41349709</v>
      </c>
      <c r="G48" s="276">
        <f t="shared" si="12"/>
        <v>59019588</v>
      </c>
      <c r="H48" s="276">
        <f t="shared" si="12"/>
        <v>59002997</v>
      </c>
      <c r="I48" s="276">
        <f t="shared" si="12"/>
        <v>0</v>
      </c>
      <c r="J48" s="276">
        <f t="shared" si="12"/>
        <v>0</v>
      </c>
      <c r="K48" s="276">
        <f t="shared" si="12"/>
        <v>0</v>
      </c>
      <c r="L48" s="276">
        <f t="shared" ref="L48:N48" si="13">SUM(L44:L47)</f>
        <v>0</v>
      </c>
      <c r="M48" s="276">
        <f t="shared" si="13"/>
        <v>0</v>
      </c>
      <c r="N48" s="276">
        <f t="shared" si="13"/>
        <v>0</v>
      </c>
      <c r="O48" s="276">
        <f t="shared" si="12"/>
        <v>0</v>
      </c>
      <c r="P48" s="276">
        <f t="shared" si="12"/>
        <v>0</v>
      </c>
      <c r="Q48" s="276">
        <f t="shared" si="12"/>
        <v>0</v>
      </c>
    </row>
    <row r="49" spans="1:17" s="277" customFormat="1" ht="24.75" customHeight="1">
      <c r="A49" s="62" t="s">
        <v>192</v>
      </c>
      <c r="B49" s="73" t="s">
        <v>375</v>
      </c>
      <c r="C49" s="220">
        <f t="shared" si="1"/>
        <v>0</v>
      </c>
      <c r="D49" s="220">
        <f t="shared" si="2"/>
        <v>0</v>
      </c>
      <c r="E49" s="220">
        <f t="shared" si="3"/>
        <v>0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</row>
    <row r="50" spans="1:17" s="277" customFormat="1" ht="24.75" customHeight="1">
      <c r="A50" s="62" t="s">
        <v>193</v>
      </c>
      <c r="B50" s="73" t="s">
        <v>377</v>
      </c>
      <c r="C50" s="220">
        <f t="shared" si="1"/>
        <v>0</v>
      </c>
      <c r="D50" s="220">
        <f t="shared" si="2"/>
        <v>0</v>
      </c>
      <c r="E50" s="220">
        <f t="shared" si="3"/>
        <v>0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1:17" s="277" customFormat="1" ht="15" customHeight="1">
      <c r="A51" s="62" t="s">
        <v>195</v>
      </c>
      <c r="B51" s="73" t="s">
        <v>378</v>
      </c>
      <c r="C51" s="220">
        <f t="shared" si="1"/>
        <v>0</v>
      </c>
      <c r="D51" s="220">
        <f t="shared" si="2"/>
        <v>0</v>
      </c>
      <c r="E51" s="220">
        <f t="shared" si="3"/>
        <v>0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s="277" customFormat="1" ht="24.75" customHeight="1">
      <c r="A52" s="62" t="s">
        <v>196</v>
      </c>
      <c r="B52" s="73" t="s">
        <v>379</v>
      </c>
      <c r="C52" s="220">
        <f t="shared" si="1"/>
        <v>0</v>
      </c>
      <c r="D52" s="220">
        <f t="shared" si="2"/>
        <v>0</v>
      </c>
      <c r="E52" s="220">
        <f t="shared" si="3"/>
        <v>0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s="277" customFormat="1" ht="25.5" customHeight="1">
      <c r="A53" s="62" t="s">
        <v>197</v>
      </c>
      <c r="B53" s="73" t="s">
        <v>380</v>
      </c>
      <c r="C53" s="220">
        <f t="shared" si="1"/>
        <v>28823655</v>
      </c>
      <c r="D53" s="220">
        <f t="shared" si="2"/>
        <v>24415004</v>
      </c>
      <c r="E53" s="220">
        <f t="shared" si="3"/>
        <v>24319022</v>
      </c>
      <c r="F53" s="186">
        <v>28823655</v>
      </c>
      <c r="G53" s="186">
        <v>24415004</v>
      </c>
      <c r="H53" s="186">
        <v>24319022</v>
      </c>
      <c r="I53" s="186"/>
      <c r="J53" s="186"/>
      <c r="K53" s="186"/>
      <c r="L53" s="186"/>
      <c r="M53" s="186"/>
      <c r="N53" s="186"/>
      <c r="O53" s="186"/>
      <c r="P53" s="186"/>
      <c r="Q53" s="186"/>
    </row>
    <row r="54" spans="1:17" s="277" customFormat="1" ht="15" customHeight="1">
      <c r="A54" s="62" t="s">
        <v>198</v>
      </c>
      <c r="B54" s="73" t="s">
        <v>381</v>
      </c>
      <c r="C54" s="220">
        <f t="shared" si="1"/>
        <v>0</v>
      </c>
      <c r="D54" s="220">
        <f t="shared" si="2"/>
        <v>0</v>
      </c>
      <c r="E54" s="220">
        <f t="shared" si="3"/>
        <v>0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 s="277" customFormat="1" ht="15" customHeight="1">
      <c r="A55" s="62" t="s">
        <v>199</v>
      </c>
      <c r="B55" s="73" t="s">
        <v>382</v>
      </c>
      <c r="C55" s="220">
        <f t="shared" si="1"/>
        <v>1000000</v>
      </c>
      <c r="D55" s="220">
        <f t="shared" si="2"/>
        <v>5808651</v>
      </c>
      <c r="E55" s="220">
        <f t="shared" si="3"/>
        <v>5504633</v>
      </c>
      <c r="F55" s="186">
        <v>1000000</v>
      </c>
      <c r="G55" s="186">
        <v>5808651</v>
      </c>
      <c r="H55" s="186">
        <v>5504633</v>
      </c>
      <c r="I55" s="186"/>
      <c r="J55" s="186"/>
      <c r="K55" s="186"/>
      <c r="L55" s="186"/>
      <c r="M55" s="186"/>
      <c r="N55" s="186"/>
      <c r="O55" s="186"/>
      <c r="P55" s="186"/>
      <c r="Q55" s="186"/>
    </row>
    <row r="56" spans="1:17" s="277" customFormat="1" ht="15" customHeight="1">
      <c r="A56" s="63" t="s">
        <v>37</v>
      </c>
      <c r="B56" s="69" t="s">
        <v>38</v>
      </c>
      <c r="C56" s="70">
        <f t="shared" si="1"/>
        <v>29823655</v>
      </c>
      <c r="D56" s="70">
        <f t="shared" si="2"/>
        <v>30223655</v>
      </c>
      <c r="E56" s="70">
        <f t="shared" si="3"/>
        <v>29823655</v>
      </c>
      <c r="F56" s="276">
        <f t="shared" ref="F56:Q56" si="14">SUM(F49:F55)</f>
        <v>29823655</v>
      </c>
      <c r="G56" s="276">
        <f t="shared" si="14"/>
        <v>30223655</v>
      </c>
      <c r="H56" s="276">
        <f t="shared" si="14"/>
        <v>29823655</v>
      </c>
      <c r="I56" s="276">
        <f t="shared" si="14"/>
        <v>0</v>
      </c>
      <c r="J56" s="276">
        <f t="shared" si="14"/>
        <v>0</v>
      </c>
      <c r="K56" s="276">
        <f t="shared" si="14"/>
        <v>0</v>
      </c>
      <c r="L56" s="276">
        <f t="shared" ref="L56:N56" si="15">SUM(L49:L55)</f>
        <v>0</v>
      </c>
      <c r="M56" s="276">
        <f t="shared" si="15"/>
        <v>0</v>
      </c>
      <c r="N56" s="276">
        <f t="shared" si="15"/>
        <v>0</v>
      </c>
      <c r="O56" s="276">
        <f t="shared" si="14"/>
        <v>0</v>
      </c>
      <c r="P56" s="276">
        <f t="shared" si="14"/>
        <v>0</v>
      </c>
      <c r="Q56" s="276">
        <f t="shared" si="14"/>
        <v>0</v>
      </c>
    </row>
    <row r="57" spans="1:17" s="277" customFormat="1" ht="15" customHeight="1">
      <c r="A57" s="78" t="s">
        <v>200</v>
      </c>
      <c r="B57" s="69" t="s">
        <v>201</v>
      </c>
      <c r="C57" s="70">
        <f t="shared" si="1"/>
        <v>711499115</v>
      </c>
      <c r="D57" s="70">
        <f t="shared" si="2"/>
        <v>854183162</v>
      </c>
      <c r="E57" s="70">
        <f t="shared" si="3"/>
        <v>695249716</v>
      </c>
      <c r="F57" s="276">
        <f t="shared" ref="F57:Q57" si="16">F12+F13+F19+F20+F35+F43+F48+F56</f>
        <v>553364372</v>
      </c>
      <c r="G57" s="276">
        <f t="shared" si="16"/>
        <v>695753657</v>
      </c>
      <c r="H57" s="276">
        <f t="shared" si="16"/>
        <v>549052418</v>
      </c>
      <c r="I57" s="276">
        <f t="shared" si="16"/>
        <v>58626733</v>
      </c>
      <c r="J57" s="276">
        <f t="shared" si="16"/>
        <v>58718978</v>
      </c>
      <c r="K57" s="276">
        <f t="shared" si="16"/>
        <v>55099577</v>
      </c>
      <c r="L57" s="276">
        <f t="shared" ref="L57:N57" si="17">L12+L13+L19+L20+L35+L43+L48+L56</f>
        <v>86664690</v>
      </c>
      <c r="M57" s="276">
        <f t="shared" si="17"/>
        <v>86781577</v>
      </c>
      <c r="N57" s="276">
        <f t="shared" si="17"/>
        <v>79563434</v>
      </c>
      <c r="O57" s="276">
        <f t="shared" si="16"/>
        <v>12843320</v>
      </c>
      <c r="P57" s="276">
        <f t="shared" si="16"/>
        <v>12928950</v>
      </c>
      <c r="Q57" s="276">
        <f t="shared" si="16"/>
        <v>11534287</v>
      </c>
    </row>
    <row r="58" spans="1:17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60" spans="1:17">
      <c r="C60" s="34"/>
      <c r="D60" s="34"/>
      <c r="E60" s="34"/>
    </row>
  </sheetData>
  <mergeCells count="10">
    <mergeCell ref="A1:B1"/>
    <mergeCell ref="A3:Q3"/>
    <mergeCell ref="A4:Q4"/>
    <mergeCell ref="B6:F6"/>
    <mergeCell ref="C7:E7"/>
    <mergeCell ref="F7:H7"/>
    <mergeCell ref="I7:K7"/>
    <mergeCell ref="O7:Q7"/>
    <mergeCell ref="O5:Q5"/>
    <mergeCell ref="L7:N7"/>
  </mergeCells>
  <printOptions horizontalCentered="1"/>
  <pageMargins left="0.15748031496062992" right="0.15748031496062992" top="0" bottom="0" header="0.51181102362204722" footer="0.51181102362204722"/>
  <pageSetup paperSize="8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R33"/>
  <sheetViews>
    <sheetView workbookViewId="0">
      <pane xSplit="2" ySplit="8" topLeftCell="C9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2.75"/>
  <cols>
    <col min="1" max="1" width="56.5703125" style="50" customWidth="1"/>
    <col min="2" max="2" width="9.140625" style="50"/>
    <col min="3" max="3" width="12.28515625" style="50" customWidth="1"/>
    <col min="4" max="4" width="12.28515625" style="98" customWidth="1"/>
    <col min="5" max="5" width="12.28515625" style="136" customWidth="1"/>
    <col min="6" max="6" width="12.28515625" style="50" customWidth="1"/>
    <col min="7" max="7" width="12.28515625" style="98" customWidth="1"/>
    <col min="8" max="8" width="12.28515625" style="136" customWidth="1"/>
    <col min="9" max="9" width="10.7109375" style="50" customWidth="1"/>
    <col min="10" max="10" width="10.7109375" style="98" customWidth="1"/>
    <col min="11" max="11" width="10.7109375" style="136" customWidth="1"/>
    <col min="12" max="14" width="10.7109375" style="609" customWidth="1"/>
    <col min="15" max="15" width="10.7109375" style="50" customWidth="1"/>
    <col min="16" max="16" width="10.7109375" style="98" customWidth="1"/>
    <col min="17" max="17" width="10.7109375" style="136" customWidth="1"/>
    <col min="18" max="262" width="9.140625" style="50"/>
    <col min="263" max="263" width="4.140625" style="50" customWidth="1"/>
    <col min="264" max="264" width="56.5703125" style="50" customWidth="1"/>
    <col min="265" max="265" width="9.140625" style="50"/>
    <col min="266" max="266" width="11.85546875" style="50" customWidth="1"/>
    <col min="267" max="271" width="17.7109375" style="50" customWidth="1"/>
    <col min="272" max="518" width="9.140625" style="50"/>
    <col min="519" max="519" width="4.140625" style="50" customWidth="1"/>
    <col min="520" max="520" width="56.5703125" style="50" customWidth="1"/>
    <col min="521" max="521" width="9.140625" style="50"/>
    <col min="522" max="522" width="11.85546875" style="50" customWidth="1"/>
    <col min="523" max="527" width="17.7109375" style="50" customWidth="1"/>
    <col min="528" max="774" width="9.140625" style="50"/>
    <col min="775" max="775" width="4.140625" style="50" customWidth="1"/>
    <col min="776" max="776" width="56.5703125" style="50" customWidth="1"/>
    <col min="777" max="777" width="9.140625" style="50"/>
    <col min="778" max="778" width="11.85546875" style="50" customWidth="1"/>
    <col min="779" max="783" width="17.7109375" style="50" customWidth="1"/>
    <col min="784" max="1030" width="9.140625" style="50"/>
    <col min="1031" max="1031" width="4.140625" style="50" customWidth="1"/>
    <col min="1032" max="1032" width="56.5703125" style="50" customWidth="1"/>
    <col min="1033" max="1033" width="9.140625" style="50"/>
    <col min="1034" max="1034" width="11.85546875" style="50" customWidth="1"/>
    <col min="1035" max="1039" width="17.7109375" style="50" customWidth="1"/>
    <col min="1040" max="1286" width="9.140625" style="50"/>
    <col min="1287" max="1287" width="4.140625" style="50" customWidth="1"/>
    <col min="1288" max="1288" width="56.5703125" style="50" customWidth="1"/>
    <col min="1289" max="1289" width="9.140625" style="50"/>
    <col min="1290" max="1290" width="11.85546875" style="50" customWidth="1"/>
    <col min="1291" max="1295" width="17.7109375" style="50" customWidth="1"/>
    <col min="1296" max="1542" width="9.140625" style="50"/>
    <col min="1543" max="1543" width="4.140625" style="50" customWidth="1"/>
    <col min="1544" max="1544" width="56.5703125" style="50" customWidth="1"/>
    <col min="1545" max="1545" width="9.140625" style="50"/>
    <col min="1546" max="1546" width="11.85546875" style="50" customWidth="1"/>
    <col min="1547" max="1551" width="17.7109375" style="50" customWidth="1"/>
    <col min="1552" max="1798" width="9.140625" style="50"/>
    <col min="1799" max="1799" width="4.140625" style="50" customWidth="1"/>
    <col min="1800" max="1800" width="56.5703125" style="50" customWidth="1"/>
    <col min="1801" max="1801" width="9.140625" style="50"/>
    <col min="1802" max="1802" width="11.85546875" style="50" customWidth="1"/>
    <col min="1803" max="1807" width="17.7109375" style="50" customWidth="1"/>
    <col min="1808" max="2054" width="9.140625" style="50"/>
    <col min="2055" max="2055" width="4.140625" style="50" customWidth="1"/>
    <col min="2056" max="2056" width="56.5703125" style="50" customWidth="1"/>
    <col min="2057" max="2057" width="9.140625" style="50"/>
    <col min="2058" max="2058" width="11.85546875" style="50" customWidth="1"/>
    <col min="2059" max="2063" width="17.7109375" style="50" customWidth="1"/>
    <col min="2064" max="2310" width="9.140625" style="50"/>
    <col min="2311" max="2311" width="4.140625" style="50" customWidth="1"/>
    <col min="2312" max="2312" width="56.5703125" style="50" customWidth="1"/>
    <col min="2313" max="2313" width="9.140625" style="50"/>
    <col min="2314" max="2314" width="11.85546875" style="50" customWidth="1"/>
    <col min="2315" max="2319" width="17.7109375" style="50" customWidth="1"/>
    <col min="2320" max="2566" width="9.140625" style="50"/>
    <col min="2567" max="2567" width="4.140625" style="50" customWidth="1"/>
    <col min="2568" max="2568" width="56.5703125" style="50" customWidth="1"/>
    <col min="2569" max="2569" width="9.140625" style="50"/>
    <col min="2570" max="2570" width="11.85546875" style="50" customWidth="1"/>
    <col min="2571" max="2575" width="17.7109375" style="50" customWidth="1"/>
    <col min="2576" max="2822" width="9.140625" style="50"/>
    <col min="2823" max="2823" width="4.140625" style="50" customWidth="1"/>
    <col min="2824" max="2824" width="56.5703125" style="50" customWidth="1"/>
    <col min="2825" max="2825" width="9.140625" style="50"/>
    <col min="2826" max="2826" width="11.85546875" style="50" customWidth="1"/>
    <col min="2827" max="2831" width="17.7109375" style="50" customWidth="1"/>
    <col min="2832" max="3078" width="9.140625" style="50"/>
    <col min="3079" max="3079" width="4.140625" style="50" customWidth="1"/>
    <col min="3080" max="3080" width="56.5703125" style="50" customWidth="1"/>
    <col min="3081" max="3081" width="9.140625" style="50"/>
    <col min="3082" max="3082" width="11.85546875" style="50" customWidth="1"/>
    <col min="3083" max="3087" width="17.7109375" style="50" customWidth="1"/>
    <col min="3088" max="3334" width="9.140625" style="50"/>
    <col min="3335" max="3335" width="4.140625" style="50" customWidth="1"/>
    <col min="3336" max="3336" width="56.5703125" style="50" customWidth="1"/>
    <col min="3337" max="3337" width="9.140625" style="50"/>
    <col min="3338" max="3338" width="11.85546875" style="50" customWidth="1"/>
    <col min="3339" max="3343" width="17.7109375" style="50" customWidth="1"/>
    <col min="3344" max="3590" width="9.140625" style="50"/>
    <col min="3591" max="3591" width="4.140625" style="50" customWidth="1"/>
    <col min="3592" max="3592" width="56.5703125" style="50" customWidth="1"/>
    <col min="3593" max="3593" width="9.140625" style="50"/>
    <col min="3594" max="3594" width="11.85546875" style="50" customWidth="1"/>
    <col min="3595" max="3599" width="17.7109375" style="50" customWidth="1"/>
    <col min="3600" max="3846" width="9.140625" style="50"/>
    <col min="3847" max="3847" width="4.140625" style="50" customWidth="1"/>
    <col min="3848" max="3848" width="56.5703125" style="50" customWidth="1"/>
    <col min="3849" max="3849" width="9.140625" style="50"/>
    <col min="3850" max="3850" width="11.85546875" style="50" customWidth="1"/>
    <col min="3851" max="3855" width="17.7109375" style="50" customWidth="1"/>
    <col min="3856" max="4102" width="9.140625" style="50"/>
    <col min="4103" max="4103" width="4.140625" style="50" customWidth="1"/>
    <col min="4104" max="4104" width="56.5703125" style="50" customWidth="1"/>
    <col min="4105" max="4105" width="9.140625" style="50"/>
    <col min="4106" max="4106" width="11.85546875" style="50" customWidth="1"/>
    <col min="4107" max="4111" width="17.7109375" style="50" customWidth="1"/>
    <col min="4112" max="4358" width="9.140625" style="50"/>
    <col min="4359" max="4359" width="4.140625" style="50" customWidth="1"/>
    <col min="4360" max="4360" width="56.5703125" style="50" customWidth="1"/>
    <col min="4361" max="4361" width="9.140625" style="50"/>
    <col min="4362" max="4362" width="11.85546875" style="50" customWidth="1"/>
    <col min="4363" max="4367" width="17.7109375" style="50" customWidth="1"/>
    <col min="4368" max="4614" width="9.140625" style="50"/>
    <col min="4615" max="4615" width="4.140625" style="50" customWidth="1"/>
    <col min="4616" max="4616" width="56.5703125" style="50" customWidth="1"/>
    <col min="4617" max="4617" width="9.140625" style="50"/>
    <col min="4618" max="4618" width="11.85546875" style="50" customWidth="1"/>
    <col min="4619" max="4623" width="17.7109375" style="50" customWidth="1"/>
    <col min="4624" max="4870" width="9.140625" style="50"/>
    <col min="4871" max="4871" width="4.140625" style="50" customWidth="1"/>
    <col min="4872" max="4872" width="56.5703125" style="50" customWidth="1"/>
    <col min="4873" max="4873" width="9.140625" style="50"/>
    <col min="4874" max="4874" width="11.85546875" style="50" customWidth="1"/>
    <col min="4875" max="4879" width="17.7109375" style="50" customWidth="1"/>
    <col min="4880" max="5126" width="9.140625" style="50"/>
    <col min="5127" max="5127" width="4.140625" style="50" customWidth="1"/>
    <col min="5128" max="5128" width="56.5703125" style="50" customWidth="1"/>
    <col min="5129" max="5129" width="9.140625" style="50"/>
    <col min="5130" max="5130" width="11.85546875" style="50" customWidth="1"/>
    <col min="5131" max="5135" width="17.7109375" style="50" customWidth="1"/>
    <col min="5136" max="5382" width="9.140625" style="50"/>
    <col min="5383" max="5383" width="4.140625" style="50" customWidth="1"/>
    <col min="5384" max="5384" width="56.5703125" style="50" customWidth="1"/>
    <col min="5385" max="5385" width="9.140625" style="50"/>
    <col min="5386" max="5386" width="11.85546875" style="50" customWidth="1"/>
    <col min="5387" max="5391" width="17.7109375" style="50" customWidth="1"/>
    <col min="5392" max="5638" width="9.140625" style="50"/>
    <col min="5639" max="5639" width="4.140625" style="50" customWidth="1"/>
    <col min="5640" max="5640" width="56.5703125" style="50" customWidth="1"/>
    <col min="5641" max="5641" width="9.140625" style="50"/>
    <col min="5642" max="5642" width="11.85546875" style="50" customWidth="1"/>
    <col min="5643" max="5647" width="17.7109375" style="50" customWidth="1"/>
    <col min="5648" max="5894" width="9.140625" style="50"/>
    <col min="5895" max="5895" width="4.140625" style="50" customWidth="1"/>
    <col min="5896" max="5896" width="56.5703125" style="50" customWidth="1"/>
    <col min="5897" max="5897" width="9.140625" style="50"/>
    <col min="5898" max="5898" width="11.85546875" style="50" customWidth="1"/>
    <col min="5899" max="5903" width="17.7109375" style="50" customWidth="1"/>
    <col min="5904" max="6150" width="9.140625" style="50"/>
    <col min="6151" max="6151" width="4.140625" style="50" customWidth="1"/>
    <col min="6152" max="6152" width="56.5703125" style="50" customWidth="1"/>
    <col min="6153" max="6153" width="9.140625" style="50"/>
    <col min="6154" max="6154" width="11.85546875" style="50" customWidth="1"/>
    <col min="6155" max="6159" width="17.7109375" style="50" customWidth="1"/>
    <col min="6160" max="6406" width="9.140625" style="50"/>
    <col min="6407" max="6407" width="4.140625" style="50" customWidth="1"/>
    <col min="6408" max="6408" width="56.5703125" style="50" customWidth="1"/>
    <col min="6409" max="6409" width="9.140625" style="50"/>
    <col min="6410" max="6410" width="11.85546875" style="50" customWidth="1"/>
    <col min="6411" max="6415" width="17.7109375" style="50" customWidth="1"/>
    <col min="6416" max="6662" width="9.140625" style="50"/>
    <col min="6663" max="6663" width="4.140625" style="50" customWidth="1"/>
    <col min="6664" max="6664" width="56.5703125" style="50" customWidth="1"/>
    <col min="6665" max="6665" width="9.140625" style="50"/>
    <col min="6666" max="6666" width="11.85546875" style="50" customWidth="1"/>
    <col min="6667" max="6671" width="17.7109375" style="50" customWidth="1"/>
    <col min="6672" max="6918" width="9.140625" style="50"/>
    <col min="6919" max="6919" width="4.140625" style="50" customWidth="1"/>
    <col min="6920" max="6920" width="56.5703125" style="50" customWidth="1"/>
    <col min="6921" max="6921" width="9.140625" style="50"/>
    <col min="6922" max="6922" width="11.85546875" style="50" customWidth="1"/>
    <col min="6923" max="6927" width="17.7109375" style="50" customWidth="1"/>
    <col min="6928" max="7174" width="9.140625" style="50"/>
    <col min="7175" max="7175" width="4.140625" style="50" customWidth="1"/>
    <col min="7176" max="7176" width="56.5703125" style="50" customWidth="1"/>
    <col min="7177" max="7177" width="9.140625" style="50"/>
    <col min="7178" max="7178" width="11.85546875" style="50" customWidth="1"/>
    <col min="7179" max="7183" width="17.7109375" style="50" customWidth="1"/>
    <col min="7184" max="7430" width="9.140625" style="50"/>
    <col min="7431" max="7431" width="4.140625" style="50" customWidth="1"/>
    <col min="7432" max="7432" width="56.5703125" style="50" customWidth="1"/>
    <col min="7433" max="7433" width="9.140625" style="50"/>
    <col min="7434" max="7434" width="11.85546875" style="50" customWidth="1"/>
    <col min="7435" max="7439" width="17.7109375" style="50" customWidth="1"/>
    <col min="7440" max="7686" width="9.140625" style="50"/>
    <col min="7687" max="7687" width="4.140625" style="50" customWidth="1"/>
    <col min="7688" max="7688" width="56.5703125" style="50" customWidth="1"/>
    <col min="7689" max="7689" width="9.140625" style="50"/>
    <col min="7690" max="7690" width="11.85546875" style="50" customWidth="1"/>
    <col min="7691" max="7695" width="17.7109375" style="50" customWidth="1"/>
    <col min="7696" max="7942" width="9.140625" style="50"/>
    <col min="7943" max="7943" width="4.140625" style="50" customWidth="1"/>
    <col min="7944" max="7944" width="56.5703125" style="50" customWidth="1"/>
    <col min="7945" max="7945" width="9.140625" style="50"/>
    <col min="7946" max="7946" width="11.85546875" style="50" customWidth="1"/>
    <col min="7947" max="7951" width="17.7109375" style="50" customWidth="1"/>
    <col min="7952" max="8198" width="9.140625" style="50"/>
    <col min="8199" max="8199" width="4.140625" style="50" customWidth="1"/>
    <col min="8200" max="8200" width="56.5703125" style="50" customWidth="1"/>
    <col min="8201" max="8201" width="9.140625" style="50"/>
    <col min="8202" max="8202" width="11.85546875" style="50" customWidth="1"/>
    <col min="8203" max="8207" width="17.7109375" style="50" customWidth="1"/>
    <col min="8208" max="8454" width="9.140625" style="50"/>
    <col min="8455" max="8455" width="4.140625" style="50" customWidth="1"/>
    <col min="8456" max="8456" width="56.5703125" style="50" customWidth="1"/>
    <col min="8457" max="8457" width="9.140625" style="50"/>
    <col min="8458" max="8458" width="11.85546875" style="50" customWidth="1"/>
    <col min="8459" max="8463" width="17.7109375" style="50" customWidth="1"/>
    <col min="8464" max="8710" width="9.140625" style="50"/>
    <col min="8711" max="8711" width="4.140625" style="50" customWidth="1"/>
    <col min="8712" max="8712" width="56.5703125" style="50" customWidth="1"/>
    <col min="8713" max="8713" width="9.140625" style="50"/>
    <col min="8714" max="8714" width="11.85546875" style="50" customWidth="1"/>
    <col min="8715" max="8719" width="17.7109375" style="50" customWidth="1"/>
    <col min="8720" max="8966" width="9.140625" style="50"/>
    <col min="8967" max="8967" width="4.140625" style="50" customWidth="1"/>
    <col min="8968" max="8968" width="56.5703125" style="50" customWidth="1"/>
    <col min="8969" max="8969" width="9.140625" style="50"/>
    <col min="8970" max="8970" width="11.85546875" style="50" customWidth="1"/>
    <col min="8971" max="8975" width="17.7109375" style="50" customWidth="1"/>
    <col min="8976" max="9222" width="9.140625" style="50"/>
    <col min="9223" max="9223" width="4.140625" style="50" customWidth="1"/>
    <col min="9224" max="9224" width="56.5703125" style="50" customWidth="1"/>
    <col min="9225" max="9225" width="9.140625" style="50"/>
    <col min="9226" max="9226" width="11.85546875" style="50" customWidth="1"/>
    <col min="9227" max="9231" width="17.7109375" style="50" customWidth="1"/>
    <col min="9232" max="9478" width="9.140625" style="50"/>
    <col min="9479" max="9479" width="4.140625" style="50" customWidth="1"/>
    <col min="9480" max="9480" width="56.5703125" style="50" customWidth="1"/>
    <col min="9481" max="9481" width="9.140625" style="50"/>
    <col min="9482" max="9482" width="11.85546875" style="50" customWidth="1"/>
    <col min="9483" max="9487" width="17.7109375" style="50" customWidth="1"/>
    <col min="9488" max="9734" width="9.140625" style="50"/>
    <col min="9735" max="9735" width="4.140625" style="50" customWidth="1"/>
    <col min="9736" max="9736" width="56.5703125" style="50" customWidth="1"/>
    <col min="9737" max="9737" width="9.140625" style="50"/>
    <col min="9738" max="9738" width="11.85546875" style="50" customWidth="1"/>
    <col min="9739" max="9743" width="17.7109375" style="50" customWidth="1"/>
    <col min="9744" max="9990" width="9.140625" style="50"/>
    <col min="9991" max="9991" width="4.140625" style="50" customWidth="1"/>
    <col min="9992" max="9992" width="56.5703125" style="50" customWidth="1"/>
    <col min="9993" max="9993" width="9.140625" style="50"/>
    <col min="9994" max="9994" width="11.85546875" style="50" customWidth="1"/>
    <col min="9995" max="9999" width="17.7109375" style="50" customWidth="1"/>
    <col min="10000" max="10246" width="9.140625" style="50"/>
    <col min="10247" max="10247" width="4.140625" style="50" customWidth="1"/>
    <col min="10248" max="10248" width="56.5703125" style="50" customWidth="1"/>
    <col min="10249" max="10249" width="9.140625" style="50"/>
    <col min="10250" max="10250" width="11.85546875" style="50" customWidth="1"/>
    <col min="10251" max="10255" width="17.7109375" style="50" customWidth="1"/>
    <col min="10256" max="10502" width="9.140625" style="50"/>
    <col min="10503" max="10503" width="4.140625" style="50" customWidth="1"/>
    <col min="10504" max="10504" width="56.5703125" style="50" customWidth="1"/>
    <col min="10505" max="10505" width="9.140625" style="50"/>
    <col min="10506" max="10506" width="11.85546875" style="50" customWidth="1"/>
    <col min="10507" max="10511" width="17.7109375" style="50" customWidth="1"/>
    <col min="10512" max="10758" width="9.140625" style="50"/>
    <col min="10759" max="10759" width="4.140625" style="50" customWidth="1"/>
    <col min="10760" max="10760" width="56.5703125" style="50" customWidth="1"/>
    <col min="10761" max="10761" width="9.140625" style="50"/>
    <col min="10762" max="10762" width="11.85546875" style="50" customWidth="1"/>
    <col min="10763" max="10767" width="17.7109375" style="50" customWidth="1"/>
    <col min="10768" max="11014" width="9.140625" style="50"/>
    <col min="11015" max="11015" width="4.140625" style="50" customWidth="1"/>
    <col min="11016" max="11016" width="56.5703125" style="50" customWidth="1"/>
    <col min="11017" max="11017" width="9.140625" style="50"/>
    <col min="11018" max="11018" width="11.85546875" style="50" customWidth="1"/>
    <col min="11019" max="11023" width="17.7109375" style="50" customWidth="1"/>
    <col min="11024" max="11270" width="9.140625" style="50"/>
    <col min="11271" max="11271" width="4.140625" style="50" customWidth="1"/>
    <col min="11272" max="11272" width="56.5703125" style="50" customWidth="1"/>
    <col min="11273" max="11273" width="9.140625" style="50"/>
    <col min="11274" max="11274" width="11.85546875" style="50" customWidth="1"/>
    <col min="11275" max="11279" width="17.7109375" style="50" customWidth="1"/>
    <col min="11280" max="11526" width="9.140625" style="50"/>
    <col min="11527" max="11527" width="4.140625" style="50" customWidth="1"/>
    <col min="11528" max="11528" width="56.5703125" style="50" customWidth="1"/>
    <col min="11529" max="11529" width="9.140625" style="50"/>
    <col min="11530" max="11530" width="11.85546875" style="50" customWidth="1"/>
    <col min="11531" max="11535" width="17.7109375" style="50" customWidth="1"/>
    <col min="11536" max="11782" width="9.140625" style="50"/>
    <col min="11783" max="11783" width="4.140625" style="50" customWidth="1"/>
    <col min="11784" max="11784" width="56.5703125" style="50" customWidth="1"/>
    <col min="11785" max="11785" width="9.140625" style="50"/>
    <col min="11786" max="11786" width="11.85546875" style="50" customWidth="1"/>
    <col min="11787" max="11791" width="17.7109375" style="50" customWidth="1"/>
    <col min="11792" max="12038" width="9.140625" style="50"/>
    <col min="12039" max="12039" width="4.140625" style="50" customWidth="1"/>
    <col min="12040" max="12040" width="56.5703125" style="50" customWidth="1"/>
    <col min="12041" max="12041" width="9.140625" style="50"/>
    <col min="12042" max="12042" width="11.85546875" style="50" customWidth="1"/>
    <col min="12043" max="12047" width="17.7109375" style="50" customWidth="1"/>
    <col min="12048" max="12294" width="9.140625" style="50"/>
    <col min="12295" max="12295" width="4.140625" style="50" customWidth="1"/>
    <col min="12296" max="12296" width="56.5703125" style="50" customWidth="1"/>
    <col min="12297" max="12297" width="9.140625" style="50"/>
    <col min="12298" max="12298" width="11.85546875" style="50" customWidth="1"/>
    <col min="12299" max="12303" width="17.7109375" style="50" customWidth="1"/>
    <col min="12304" max="12550" width="9.140625" style="50"/>
    <col min="12551" max="12551" width="4.140625" style="50" customWidth="1"/>
    <col min="12552" max="12552" width="56.5703125" style="50" customWidth="1"/>
    <col min="12553" max="12553" width="9.140625" style="50"/>
    <col min="12554" max="12554" width="11.85546875" style="50" customWidth="1"/>
    <col min="12555" max="12559" width="17.7109375" style="50" customWidth="1"/>
    <col min="12560" max="12806" width="9.140625" style="50"/>
    <col min="12807" max="12807" width="4.140625" style="50" customWidth="1"/>
    <col min="12808" max="12808" width="56.5703125" style="50" customWidth="1"/>
    <col min="12809" max="12809" width="9.140625" style="50"/>
    <col min="12810" max="12810" width="11.85546875" style="50" customWidth="1"/>
    <col min="12811" max="12815" width="17.7109375" style="50" customWidth="1"/>
    <col min="12816" max="13062" width="9.140625" style="50"/>
    <col min="13063" max="13063" width="4.140625" style="50" customWidth="1"/>
    <col min="13064" max="13064" width="56.5703125" style="50" customWidth="1"/>
    <col min="13065" max="13065" width="9.140625" style="50"/>
    <col min="13066" max="13066" width="11.85546875" style="50" customWidth="1"/>
    <col min="13067" max="13071" width="17.7109375" style="50" customWidth="1"/>
    <col min="13072" max="13318" width="9.140625" style="50"/>
    <col min="13319" max="13319" width="4.140625" style="50" customWidth="1"/>
    <col min="13320" max="13320" width="56.5703125" style="50" customWidth="1"/>
    <col min="13321" max="13321" width="9.140625" style="50"/>
    <col min="13322" max="13322" width="11.85546875" style="50" customWidth="1"/>
    <col min="13323" max="13327" width="17.7109375" style="50" customWidth="1"/>
    <col min="13328" max="13574" width="9.140625" style="50"/>
    <col min="13575" max="13575" width="4.140625" style="50" customWidth="1"/>
    <col min="13576" max="13576" width="56.5703125" style="50" customWidth="1"/>
    <col min="13577" max="13577" width="9.140625" style="50"/>
    <col min="13578" max="13578" width="11.85546875" style="50" customWidth="1"/>
    <col min="13579" max="13583" width="17.7109375" style="50" customWidth="1"/>
    <col min="13584" max="13830" width="9.140625" style="50"/>
    <col min="13831" max="13831" width="4.140625" style="50" customWidth="1"/>
    <col min="13832" max="13832" width="56.5703125" style="50" customWidth="1"/>
    <col min="13833" max="13833" width="9.140625" style="50"/>
    <col min="13834" max="13834" width="11.85546875" style="50" customWidth="1"/>
    <col min="13835" max="13839" width="17.7109375" style="50" customWidth="1"/>
    <col min="13840" max="14086" width="9.140625" style="50"/>
    <col min="14087" max="14087" width="4.140625" style="50" customWidth="1"/>
    <col min="14088" max="14088" width="56.5703125" style="50" customWidth="1"/>
    <col min="14089" max="14089" width="9.140625" style="50"/>
    <col min="14090" max="14090" width="11.85546875" style="50" customWidth="1"/>
    <col min="14091" max="14095" width="17.7109375" style="50" customWidth="1"/>
    <col min="14096" max="14342" width="9.140625" style="50"/>
    <col min="14343" max="14343" width="4.140625" style="50" customWidth="1"/>
    <col min="14344" max="14344" width="56.5703125" style="50" customWidth="1"/>
    <col min="14345" max="14345" width="9.140625" style="50"/>
    <col min="14346" max="14346" width="11.85546875" style="50" customWidth="1"/>
    <col min="14347" max="14351" width="17.7109375" style="50" customWidth="1"/>
    <col min="14352" max="14598" width="9.140625" style="50"/>
    <col min="14599" max="14599" width="4.140625" style="50" customWidth="1"/>
    <col min="14600" max="14600" width="56.5703125" style="50" customWidth="1"/>
    <col min="14601" max="14601" width="9.140625" style="50"/>
    <col min="14602" max="14602" width="11.85546875" style="50" customWidth="1"/>
    <col min="14603" max="14607" width="17.7109375" style="50" customWidth="1"/>
    <col min="14608" max="14854" width="9.140625" style="50"/>
    <col min="14855" max="14855" width="4.140625" style="50" customWidth="1"/>
    <col min="14856" max="14856" width="56.5703125" style="50" customWidth="1"/>
    <col min="14857" max="14857" width="9.140625" style="50"/>
    <col min="14858" max="14858" width="11.85546875" style="50" customWidth="1"/>
    <col min="14859" max="14863" width="17.7109375" style="50" customWidth="1"/>
    <col min="14864" max="15110" width="9.140625" style="50"/>
    <col min="15111" max="15111" width="4.140625" style="50" customWidth="1"/>
    <col min="15112" max="15112" width="56.5703125" style="50" customWidth="1"/>
    <col min="15113" max="15113" width="9.140625" style="50"/>
    <col min="15114" max="15114" width="11.85546875" style="50" customWidth="1"/>
    <col min="15115" max="15119" width="17.7109375" style="50" customWidth="1"/>
    <col min="15120" max="15366" width="9.140625" style="50"/>
    <col min="15367" max="15367" width="4.140625" style="50" customWidth="1"/>
    <col min="15368" max="15368" width="56.5703125" style="50" customWidth="1"/>
    <col min="15369" max="15369" width="9.140625" style="50"/>
    <col min="15370" max="15370" width="11.85546875" style="50" customWidth="1"/>
    <col min="15371" max="15375" width="17.7109375" style="50" customWidth="1"/>
    <col min="15376" max="15622" width="9.140625" style="50"/>
    <col min="15623" max="15623" width="4.140625" style="50" customWidth="1"/>
    <col min="15624" max="15624" width="56.5703125" style="50" customWidth="1"/>
    <col min="15625" max="15625" width="9.140625" style="50"/>
    <col min="15626" max="15626" width="11.85546875" style="50" customWidth="1"/>
    <col min="15627" max="15631" width="17.7109375" style="50" customWidth="1"/>
    <col min="15632" max="15878" width="9.140625" style="50"/>
    <col min="15879" max="15879" width="4.140625" style="50" customWidth="1"/>
    <col min="15880" max="15880" width="56.5703125" style="50" customWidth="1"/>
    <col min="15881" max="15881" width="9.140625" style="50"/>
    <col min="15882" max="15882" width="11.85546875" style="50" customWidth="1"/>
    <col min="15883" max="15887" width="17.7109375" style="50" customWidth="1"/>
    <col min="15888" max="16134" width="9.140625" style="50"/>
    <col min="16135" max="16135" width="4.140625" style="50" customWidth="1"/>
    <col min="16136" max="16136" width="56.5703125" style="50" customWidth="1"/>
    <col min="16137" max="16137" width="9.140625" style="50"/>
    <col min="16138" max="16138" width="11.85546875" style="50" customWidth="1"/>
    <col min="16139" max="16143" width="17.7109375" style="50" customWidth="1"/>
    <col min="16144" max="16384" width="9.140625" style="50"/>
  </cols>
  <sheetData>
    <row r="1" spans="1:18">
      <c r="A1" s="230" t="s">
        <v>1202</v>
      </c>
      <c r="B1" s="231"/>
    </row>
    <row r="3" spans="1:18" ht="19.5" customHeight="1">
      <c r="A3" s="706" t="s">
        <v>1076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256"/>
    </row>
    <row r="4" spans="1:18" ht="19.5" customHeight="1">
      <c r="A4" s="706" t="s">
        <v>1156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</row>
    <row r="5" spans="1:18">
      <c r="A5" s="64"/>
      <c r="B5" s="64"/>
      <c r="C5" s="719"/>
      <c r="D5" s="719"/>
      <c r="E5" s="719"/>
      <c r="F5" s="719"/>
      <c r="G5" s="103"/>
      <c r="H5" s="139"/>
      <c r="I5" s="81"/>
      <c r="J5" s="81"/>
      <c r="K5" s="81"/>
      <c r="L5" s="81"/>
      <c r="M5" s="81"/>
      <c r="N5" s="81"/>
      <c r="O5" s="714" t="s">
        <v>1010</v>
      </c>
      <c r="P5" s="714"/>
      <c r="Q5" s="714"/>
    </row>
    <row r="6" spans="1:18" ht="6.75" customHeight="1">
      <c r="A6" s="64"/>
      <c r="B6" s="64"/>
      <c r="C6" s="64"/>
      <c r="D6" s="101"/>
      <c r="E6" s="137"/>
      <c r="F6" s="64"/>
      <c r="G6" s="101"/>
      <c r="H6" s="137"/>
      <c r="I6" s="81"/>
      <c r="J6" s="81"/>
      <c r="K6" s="81"/>
      <c r="L6" s="81"/>
      <c r="M6" s="81"/>
      <c r="N6" s="81"/>
    </row>
    <row r="7" spans="1:18" s="98" customFormat="1" ht="51" customHeight="1">
      <c r="A7" s="101"/>
      <c r="B7" s="101"/>
      <c r="C7" s="707" t="s">
        <v>1150</v>
      </c>
      <c r="D7" s="708"/>
      <c r="E7" s="709"/>
      <c r="F7" s="710" t="s">
        <v>979</v>
      </c>
      <c r="G7" s="711"/>
      <c r="H7" s="712"/>
      <c r="I7" s="710" t="s">
        <v>980</v>
      </c>
      <c r="J7" s="711"/>
      <c r="K7" s="712"/>
      <c r="L7" s="713" t="s">
        <v>981</v>
      </c>
      <c r="M7" s="713"/>
      <c r="N7" s="713"/>
      <c r="O7" s="713" t="s">
        <v>1079</v>
      </c>
      <c r="P7" s="713"/>
      <c r="Q7" s="713"/>
    </row>
    <row r="8" spans="1:18" ht="27.75" customHeight="1">
      <c r="A8" s="82" t="s">
        <v>203</v>
      </c>
      <c r="B8" s="53" t="s">
        <v>52</v>
      </c>
      <c r="C8" s="115" t="s">
        <v>53</v>
      </c>
      <c r="D8" s="116" t="s">
        <v>335</v>
      </c>
      <c r="E8" s="116" t="s">
        <v>1009</v>
      </c>
      <c r="F8" s="115" t="s">
        <v>53</v>
      </c>
      <c r="G8" s="116" t="s">
        <v>335</v>
      </c>
      <c r="H8" s="116" t="s">
        <v>1009</v>
      </c>
      <c r="I8" s="115" t="s">
        <v>53</v>
      </c>
      <c r="J8" s="116" t="s">
        <v>335</v>
      </c>
      <c r="K8" s="116" t="s">
        <v>1009</v>
      </c>
      <c r="L8" s="115" t="s">
        <v>53</v>
      </c>
      <c r="M8" s="115" t="s">
        <v>335</v>
      </c>
      <c r="N8" s="115" t="s">
        <v>1009</v>
      </c>
      <c r="O8" s="115" t="s">
        <v>53</v>
      </c>
      <c r="P8" s="115" t="s">
        <v>335</v>
      </c>
      <c r="Q8" s="115" t="s">
        <v>1009</v>
      </c>
    </row>
    <row r="9" spans="1:18" s="277" customFormat="1">
      <c r="A9" s="75" t="s">
        <v>205</v>
      </c>
      <c r="B9" s="56" t="s">
        <v>206</v>
      </c>
      <c r="C9" s="58">
        <f>F9+I9+L9+O9</f>
        <v>0</v>
      </c>
      <c r="D9" s="58">
        <f t="shared" ref="D9:E9" si="0">G9+J9+M9+P9</f>
        <v>0</v>
      </c>
      <c r="E9" s="58">
        <f t="shared" si="0"/>
        <v>0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</row>
    <row r="10" spans="1:18" s="277" customFormat="1" ht="12.75" customHeight="1">
      <c r="A10" s="62" t="s">
        <v>208</v>
      </c>
      <c r="B10" s="56" t="s">
        <v>209</v>
      </c>
      <c r="C10" s="58">
        <f t="shared" ref="C10:C33" si="1">F10+I10+L10+O10</f>
        <v>0</v>
      </c>
      <c r="D10" s="58">
        <f t="shared" ref="D10:D33" si="2">G10+J10+M10+P10</f>
        <v>0</v>
      </c>
      <c r="E10" s="58">
        <f t="shared" ref="E10:E33" si="3">H10+K10+N10+Q10</f>
        <v>0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8" s="277" customFormat="1">
      <c r="A11" s="75" t="s">
        <v>211</v>
      </c>
      <c r="B11" s="56" t="s">
        <v>212</v>
      </c>
      <c r="C11" s="58">
        <f t="shared" si="1"/>
        <v>0</v>
      </c>
      <c r="D11" s="58">
        <f t="shared" si="2"/>
        <v>0</v>
      </c>
      <c r="E11" s="58">
        <f t="shared" si="3"/>
        <v>0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8" s="277" customFormat="1" ht="12.75" customHeight="1">
      <c r="A12" s="63" t="s">
        <v>214</v>
      </c>
      <c r="B12" s="59" t="s">
        <v>215</v>
      </c>
      <c r="C12" s="61">
        <f t="shared" si="1"/>
        <v>0</v>
      </c>
      <c r="D12" s="61">
        <f t="shared" si="2"/>
        <v>0</v>
      </c>
      <c r="E12" s="61">
        <f t="shared" si="3"/>
        <v>0</v>
      </c>
      <c r="F12" s="276">
        <f t="shared" ref="F12:O12" si="4">SUM(F9:F11)</f>
        <v>0</v>
      </c>
      <c r="G12" s="276">
        <f t="shared" ref="G12:H12" si="5">SUM(G9:G11)</f>
        <v>0</v>
      </c>
      <c r="H12" s="276">
        <f t="shared" si="5"/>
        <v>0</v>
      </c>
      <c r="I12" s="276">
        <f t="shared" si="4"/>
        <v>0</v>
      </c>
      <c r="J12" s="276">
        <f t="shared" ref="J12:N12" si="6">SUM(J9:J11)</f>
        <v>0</v>
      </c>
      <c r="K12" s="276">
        <f t="shared" si="6"/>
        <v>0</v>
      </c>
      <c r="L12" s="276">
        <f t="shared" si="6"/>
        <v>0</v>
      </c>
      <c r="M12" s="276">
        <f t="shared" si="6"/>
        <v>0</v>
      </c>
      <c r="N12" s="276">
        <f t="shared" si="6"/>
        <v>0</v>
      </c>
      <c r="O12" s="276">
        <f t="shared" si="4"/>
        <v>0</v>
      </c>
      <c r="P12" s="276">
        <f t="shared" ref="P12:Q12" si="7">SUM(P9:P11)</f>
        <v>0</v>
      </c>
      <c r="Q12" s="276">
        <f t="shared" si="7"/>
        <v>0</v>
      </c>
    </row>
    <row r="13" spans="1:18" s="277" customFormat="1" ht="12.75" customHeight="1">
      <c r="A13" s="62" t="s">
        <v>217</v>
      </c>
      <c r="B13" s="56" t="s">
        <v>218</v>
      </c>
      <c r="C13" s="58">
        <f t="shared" si="1"/>
        <v>0</v>
      </c>
      <c r="D13" s="58">
        <f t="shared" si="2"/>
        <v>0</v>
      </c>
      <c r="E13" s="58">
        <f t="shared" si="3"/>
        <v>0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</row>
    <row r="14" spans="1:18" s="277" customFormat="1">
      <c r="A14" s="75" t="s">
        <v>220</v>
      </c>
      <c r="B14" s="56" t="s">
        <v>221</v>
      </c>
      <c r="C14" s="58">
        <f t="shared" si="1"/>
        <v>0</v>
      </c>
      <c r="D14" s="58">
        <f t="shared" si="2"/>
        <v>0</v>
      </c>
      <c r="E14" s="58">
        <f t="shared" si="3"/>
        <v>0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</row>
    <row r="15" spans="1:18" s="277" customFormat="1" ht="12.75" customHeight="1">
      <c r="A15" s="62" t="s">
        <v>223</v>
      </c>
      <c r="B15" s="56" t="s">
        <v>224</v>
      </c>
      <c r="C15" s="58">
        <f t="shared" si="1"/>
        <v>0</v>
      </c>
      <c r="D15" s="58">
        <f t="shared" si="2"/>
        <v>0</v>
      </c>
      <c r="E15" s="58">
        <f t="shared" si="3"/>
        <v>0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8" s="277" customFormat="1">
      <c r="A16" s="75" t="s">
        <v>226</v>
      </c>
      <c r="B16" s="56" t="s">
        <v>227</v>
      </c>
      <c r="C16" s="58">
        <f t="shared" si="1"/>
        <v>0</v>
      </c>
      <c r="D16" s="58">
        <f t="shared" si="2"/>
        <v>0</v>
      </c>
      <c r="E16" s="58">
        <f t="shared" si="3"/>
        <v>0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</row>
    <row r="17" spans="1:17" s="277" customFormat="1">
      <c r="A17" s="83" t="s">
        <v>229</v>
      </c>
      <c r="B17" s="59" t="s">
        <v>230</v>
      </c>
      <c r="C17" s="61">
        <f t="shared" si="1"/>
        <v>0</v>
      </c>
      <c r="D17" s="61">
        <f t="shared" si="2"/>
        <v>0</v>
      </c>
      <c r="E17" s="61">
        <f t="shared" si="3"/>
        <v>0</v>
      </c>
      <c r="F17" s="276">
        <f t="shared" ref="F17:O17" si="8">SUM(F13:F16)</f>
        <v>0</v>
      </c>
      <c r="G17" s="276">
        <f t="shared" ref="G17:H17" si="9">SUM(G13:G16)</f>
        <v>0</v>
      </c>
      <c r="H17" s="276">
        <f t="shared" si="9"/>
        <v>0</v>
      </c>
      <c r="I17" s="276">
        <f t="shared" si="8"/>
        <v>0</v>
      </c>
      <c r="J17" s="276">
        <f t="shared" ref="J17:N17" si="10">SUM(J13:J16)</f>
        <v>0</v>
      </c>
      <c r="K17" s="276">
        <f t="shared" si="10"/>
        <v>0</v>
      </c>
      <c r="L17" s="276">
        <f t="shared" si="10"/>
        <v>0</v>
      </c>
      <c r="M17" s="276">
        <f t="shared" si="10"/>
        <v>0</v>
      </c>
      <c r="N17" s="276">
        <f t="shared" si="10"/>
        <v>0</v>
      </c>
      <c r="O17" s="276">
        <f t="shared" si="8"/>
        <v>0</v>
      </c>
      <c r="P17" s="276">
        <f t="shared" ref="P17:Q17" si="11">SUM(P13:P16)</f>
        <v>0</v>
      </c>
      <c r="Q17" s="276">
        <f t="shared" si="11"/>
        <v>0</v>
      </c>
    </row>
    <row r="18" spans="1:17" s="277" customFormat="1" ht="12.75" customHeight="1">
      <c r="A18" s="56" t="s">
        <v>232</v>
      </c>
      <c r="B18" s="56" t="s">
        <v>233</v>
      </c>
      <c r="C18" s="58">
        <f t="shared" si="1"/>
        <v>269000000</v>
      </c>
      <c r="D18" s="58">
        <f t="shared" si="2"/>
        <v>272413867</v>
      </c>
      <c r="E18" s="58">
        <f t="shared" si="3"/>
        <v>272413867</v>
      </c>
      <c r="F18" s="186">
        <v>269000000</v>
      </c>
      <c r="G18" s="186">
        <v>272188887</v>
      </c>
      <c r="H18" s="186">
        <v>272188887</v>
      </c>
      <c r="I18" s="186"/>
      <c r="J18" s="186">
        <v>92245</v>
      </c>
      <c r="K18" s="186">
        <v>92245</v>
      </c>
      <c r="L18" s="186"/>
      <c r="M18" s="186">
        <v>116887</v>
      </c>
      <c r="N18" s="186">
        <v>116887</v>
      </c>
      <c r="O18" s="186"/>
      <c r="P18" s="186">
        <v>15848</v>
      </c>
      <c r="Q18" s="186">
        <v>15848</v>
      </c>
    </row>
    <row r="19" spans="1:17" s="277" customFormat="1" ht="12.75" customHeight="1">
      <c r="A19" s="56" t="s">
        <v>235</v>
      </c>
      <c r="B19" s="56" t="s">
        <v>236</v>
      </c>
      <c r="C19" s="58">
        <f t="shared" si="1"/>
        <v>0</v>
      </c>
      <c r="D19" s="58">
        <f t="shared" si="2"/>
        <v>0</v>
      </c>
      <c r="E19" s="58">
        <f t="shared" si="3"/>
        <v>0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s="277" customFormat="1" ht="12.75" customHeight="1">
      <c r="A20" s="59" t="s">
        <v>238</v>
      </c>
      <c r="B20" s="59" t="s">
        <v>42</v>
      </c>
      <c r="C20" s="61">
        <f t="shared" si="1"/>
        <v>269000000</v>
      </c>
      <c r="D20" s="61">
        <f t="shared" si="2"/>
        <v>272413867</v>
      </c>
      <c r="E20" s="61">
        <f t="shared" si="3"/>
        <v>272413867</v>
      </c>
      <c r="F20" s="276">
        <f t="shared" ref="F20:I20" si="12">SUM(F18:F19)</f>
        <v>269000000</v>
      </c>
      <c r="G20" s="276">
        <f t="shared" ref="G20:H20" si="13">SUM(G18:G19)</f>
        <v>272188887</v>
      </c>
      <c r="H20" s="276">
        <f t="shared" si="13"/>
        <v>272188887</v>
      </c>
      <c r="I20" s="276">
        <f t="shared" si="12"/>
        <v>0</v>
      </c>
      <c r="J20" s="276">
        <f t="shared" ref="J20:Q20" si="14">SUM(J18:J19)</f>
        <v>92245</v>
      </c>
      <c r="K20" s="276">
        <f t="shared" si="14"/>
        <v>92245</v>
      </c>
      <c r="L20" s="276">
        <f t="shared" si="14"/>
        <v>0</v>
      </c>
      <c r="M20" s="276">
        <f t="shared" si="14"/>
        <v>116887</v>
      </c>
      <c r="N20" s="276">
        <f t="shared" si="14"/>
        <v>116887</v>
      </c>
      <c r="O20" s="276">
        <f t="shared" si="14"/>
        <v>0</v>
      </c>
      <c r="P20" s="276">
        <f t="shared" si="14"/>
        <v>15848</v>
      </c>
      <c r="Q20" s="276">
        <f t="shared" si="14"/>
        <v>15848</v>
      </c>
    </row>
    <row r="21" spans="1:17" s="277" customFormat="1">
      <c r="A21" s="75" t="s">
        <v>240</v>
      </c>
      <c r="B21" s="56" t="s">
        <v>241</v>
      </c>
      <c r="C21" s="58">
        <f t="shared" si="1"/>
        <v>0</v>
      </c>
      <c r="D21" s="58">
        <f t="shared" si="2"/>
        <v>6679997</v>
      </c>
      <c r="E21" s="58">
        <f t="shared" si="3"/>
        <v>7815858</v>
      </c>
      <c r="F21" s="186"/>
      <c r="G21" s="186">
        <v>6679997</v>
      </c>
      <c r="H21" s="186">
        <v>7815858</v>
      </c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277" customFormat="1">
      <c r="A22" s="75" t="s">
        <v>243</v>
      </c>
      <c r="B22" s="56" t="s">
        <v>244</v>
      </c>
      <c r="C22" s="58">
        <f t="shared" si="1"/>
        <v>0</v>
      </c>
      <c r="D22" s="58">
        <f t="shared" si="2"/>
        <v>0</v>
      </c>
      <c r="E22" s="58">
        <f t="shared" si="3"/>
        <v>0</v>
      </c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277" customFormat="1">
      <c r="A23" s="75" t="s">
        <v>246</v>
      </c>
      <c r="B23" s="56" t="s">
        <v>22</v>
      </c>
      <c r="C23" s="58">
        <f t="shared" si="1"/>
        <v>144249043</v>
      </c>
      <c r="D23" s="58">
        <f t="shared" si="2"/>
        <v>146249043</v>
      </c>
      <c r="E23" s="58">
        <f t="shared" si="3"/>
        <v>139333007</v>
      </c>
      <c r="F23" s="186"/>
      <c r="G23" s="186"/>
      <c r="H23" s="186"/>
      <c r="I23" s="186">
        <v>52541733</v>
      </c>
      <c r="J23" s="186">
        <v>54541733</v>
      </c>
      <c r="K23" s="186">
        <v>54307988</v>
      </c>
      <c r="L23" s="186">
        <v>80217990</v>
      </c>
      <c r="M23" s="186">
        <v>80217990</v>
      </c>
      <c r="N23" s="186">
        <v>74746114</v>
      </c>
      <c r="O23" s="186">
        <v>11489320</v>
      </c>
      <c r="P23" s="186">
        <v>11489320</v>
      </c>
      <c r="Q23" s="186">
        <v>10278905</v>
      </c>
    </row>
    <row r="24" spans="1:17" s="277" customFormat="1">
      <c r="A24" s="75" t="s">
        <v>248</v>
      </c>
      <c r="B24" s="56" t="s">
        <v>249</v>
      </c>
      <c r="C24" s="58">
        <f t="shared" si="1"/>
        <v>90100000</v>
      </c>
      <c r="D24" s="58">
        <f t="shared" si="2"/>
        <v>90100000</v>
      </c>
      <c r="E24" s="58">
        <f t="shared" si="3"/>
        <v>90100000</v>
      </c>
      <c r="F24" s="186">
        <v>90100000</v>
      </c>
      <c r="G24" s="186">
        <v>90100000</v>
      </c>
      <c r="H24" s="186">
        <v>90100000</v>
      </c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277" customFormat="1" ht="12.75" customHeight="1">
      <c r="A25" s="62" t="s">
        <v>251</v>
      </c>
      <c r="B25" s="56" t="s">
        <v>252</v>
      </c>
      <c r="C25" s="58">
        <f t="shared" si="1"/>
        <v>0</v>
      </c>
      <c r="D25" s="58">
        <f t="shared" si="2"/>
        <v>0</v>
      </c>
      <c r="E25" s="58">
        <f t="shared" si="3"/>
        <v>0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277" customFormat="1" ht="12.75" customHeight="1">
      <c r="A26" s="63" t="s">
        <v>254</v>
      </c>
      <c r="B26" s="59" t="s">
        <v>255</v>
      </c>
      <c r="C26" s="61">
        <f t="shared" si="1"/>
        <v>503349043</v>
      </c>
      <c r="D26" s="61">
        <f t="shared" si="2"/>
        <v>515442907</v>
      </c>
      <c r="E26" s="61">
        <f t="shared" si="3"/>
        <v>509662732</v>
      </c>
      <c r="F26" s="61">
        <f t="shared" ref="F26:H26" si="15">F12+F17+F20+F21+F22+F23+F24+F25</f>
        <v>359100000</v>
      </c>
      <c r="G26" s="61">
        <f t="shared" si="15"/>
        <v>368968884</v>
      </c>
      <c r="H26" s="61">
        <f t="shared" si="15"/>
        <v>370104745</v>
      </c>
      <c r="I26" s="276">
        <f>I12+I17+I20+I21+I22+I23+I24+I25</f>
        <v>52541733</v>
      </c>
      <c r="J26" s="276">
        <f>J12+J17+J20+J21+J22+J23+J24+J25</f>
        <v>54633978</v>
      </c>
      <c r="K26" s="276">
        <f t="shared" ref="K26" si="16">K12+K17+K20+K21+K22+K23+K24+K25</f>
        <v>54400233</v>
      </c>
      <c r="L26" s="276">
        <f t="shared" ref="L26:Q26" si="17">L12+L17+L20+L21+L22+L23+L24+L25</f>
        <v>80217990</v>
      </c>
      <c r="M26" s="276">
        <f t="shared" si="17"/>
        <v>80334877</v>
      </c>
      <c r="N26" s="276">
        <f t="shared" si="17"/>
        <v>74863001</v>
      </c>
      <c r="O26" s="276">
        <f t="shared" si="17"/>
        <v>11489320</v>
      </c>
      <c r="P26" s="276">
        <f t="shared" si="17"/>
        <v>11505168</v>
      </c>
      <c r="Q26" s="276">
        <f t="shared" si="17"/>
        <v>10294753</v>
      </c>
    </row>
    <row r="27" spans="1:17" s="277" customFormat="1" ht="12.75" customHeight="1">
      <c r="A27" s="62" t="s">
        <v>257</v>
      </c>
      <c r="B27" s="56" t="s">
        <v>258</v>
      </c>
      <c r="C27" s="58">
        <f t="shared" si="1"/>
        <v>0</v>
      </c>
      <c r="D27" s="58">
        <f t="shared" si="2"/>
        <v>0</v>
      </c>
      <c r="E27" s="58">
        <f t="shared" si="3"/>
        <v>0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277" customFormat="1" ht="12.75" customHeight="1">
      <c r="A28" s="62" t="s">
        <v>260</v>
      </c>
      <c r="B28" s="56" t="s">
        <v>261</v>
      </c>
      <c r="C28" s="58">
        <f t="shared" si="1"/>
        <v>0</v>
      </c>
      <c r="D28" s="58">
        <f t="shared" si="2"/>
        <v>0</v>
      </c>
      <c r="E28" s="58">
        <f t="shared" si="3"/>
        <v>0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s="277" customFormat="1">
      <c r="A29" s="75" t="s">
        <v>263</v>
      </c>
      <c r="B29" s="56" t="s">
        <v>264</v>
      </c>
      <c r="C29" s="58">
        <f t="shared" si="1"/>
        <v>0</v>
      </c>
      <c r="D29" s="58">
        <f t="shared" si="2"/>
        <v>0</v>
      </c>
      <c r="E29" s="58">
        <f t="shared" si="3"/>
        <v>0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277" customFormat="1">
      <c r="A30" s="75" t="s">
        <v>266</v>
      </c>
      <c r="B30" s="56" t="s">
        <v>267</v>
      </c>
      <c r="C30" s="58">
        <f t="shared" si="1"/>
        <v>0</v>
      </c>
      <c r="D30" s="58">
        <f t="shared" si="2"/>
        <v>0</v>
      </c>
      <c r="E30" s="58">
        <f t="shared" si="3"/>
        <v>0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277" customFormat="1">
      <c r="A31" s="83" t="s">
        <v>269</v>
      </c>
      <c r="B31" s="59" t="s">
        <v>270</v>
      </c>
      <c r="C31" s="58">
        <f t="shared" si="1"/>
        <v>0</v>
      </c>
      <c r="D31" s="58">
        <f t="shared" si="2"/>
        <v>0</v>
      </c>
      <c r="E31" s="58">
        <f t="shared" si="3"/>
        <v>0</v>
      </c>
      <c r="F31" s="276">
        <f t="shared" ref="F31:O31" si="18">SUM(F27:F30)</f>
        <v>0</v>
      </c>
      <c r="G31" s="276">
        <f t="shared" ref="G31:H31" si="19">SUM(G27:G30)</f>
        <v>0</v>
      </c>
      <c r="H31" s="276">
        <f t="shared" si="19"/>
        <v>0</v>
      </c>
      <c r="I31" s="276">
        <f t="shared" si="18"/>
        <v>0</v>
      </c>
      <c r="J31" s="276">
        <f t="shared" ref="J31" si="20">SUM(J27:J30)</f>
        <v>0</v>
      </c>
      <c r="K31" s="276"/>
      <c r="L31" s="276">
        <f t="shared" ref="L31" si="21">SUM(L27:L30)</f>
        <v>0</v>
      </c>
      <c r="M31" s="276">
        <f t="shared" ref="M31:N31" si="22">SUM(M27:M30)</f>
        <v>0</v>
      </c>
      <c r="N31" s="276">
        <f t="shared" si="22"/>
        <v>0</v>
      </c>
      <c r="O31" s="276">
        <f t="shared" si="18"/>
        <v>0</v>
      </c>
      <c r="P31" s="276">
        <f t="shared" ref="P31:Q31" si="23">SUM(P27:P30)</f>
        <v>0</v>
      </c>
      <c r="Q31" s="276">
        <f t="shared" si="23"/>
        <v>0</v>
      </c>
    </row>
    <row r="32" spans="1:17" s="277" customFormat="1" ht="12.75" customHeight="1">
      <c r="A32" s="62" t="s">
        <v>272</v>
      </c>
      <c r="B32" s="56" t="s">
        <v>273</v>
      </c>
      <c r="C32" s="58">
        <f t="shared" si="1"/>
        <v>0</v>
      </c>
      <c r="D32" s="58">
        <f t="shared" si="2"/>
        <v>0</v>
      </c>
      <c r="E32" s="58">
        <f t="shared" si="3"/>
        <v>0</v>
      </c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277" customFormat="1">
      <c r="A33" s="83" t="s">
        <v>275</v>
      </c>
      <c r="B33" s="59" t="s">
        <v>45</v>
      </c>
      <c r="C33" s="61">
        <f t="shared" si="1"/>
        <v>503349043</v>
      </c>
      <c r="D33" s="61">
        <f t="shared" si="2"/>
        <v>515442907</v>
      </c>
      <c r="E33" s="61">
        <f t="shared" si="3"/>
        <v>509662732</v>
      </c>
      <c r="F33" s="276">
        <f t="shared" ref="F33:H33" si="24">F26+F31+F32</f>
        <v>359100000</v>
      </c>
      <c r="G33" s="276">
        <f t="shared" si="24"/>
        <v>368968884</v>
      </c>
      <c r="H33" s="276">
        <f t="shared" si="24"/>
        <v>370104745</v>
      </c>
      <c r="I33" s="276">
        <f t="shared" ref="I33:Q33" si="25">I26+I31+I32</f>
        <v>52541733</v>
      </c>
      <c r="J33" s="276">
        <f t="shared" si="25"/>
        <v>54633978</v>
      </c>
      <c r="K33" s="276">
        <f t="shared" si="25"/>
        <v>54400233</v>
      </c>
      <c r="L33" s="276">
        <f t="shared" ref="L33:N33" si="26">L26+L31+L32</f>
        <v>80217990</v>
      </c>
      <c r="M33" s="276">
        <f t="shared" si="26"/>
        <v>80334877</v>
      </c>
      <c r="N33" s="276">
        <f t="shared" si="26"/>
        <v>74863001</v>
      </c>
      <c r="O33" s="276">
        <f t="shared" si="25"/>
        <v>11489320</v>
      </c>
      <c r="P33" s="276">
        <f t="shared" si="25"/>
        <v>11505168</v>
      </c>
      <c r="Q33" s="276">
        <f t="shared" si="25"/>
        <v>10294753</v>
      </c>
    </row>
  </sheetData>
  <mergeCells count="9">
    <mergeCell ref="A3:Q3"/>
    <mergeCell ref="A4:Q4"/>
    <mergeCell ref="C5:F5"/>
    <mergeCell ref="C7:E7"/>
    <mergeCell ref="F7:H7"/>
    <mergeCell ref="I7:K7"/>
    <mergeCell ref="O7:Q7"/>
    <mergeCell ref="O5:Q5"/>
    <mergeCell ref="L7:N7"/>
  </mergeCells>
  <printOptions horizontalCentered="1"/>
  <pageMargins left="0.51181102362204722" right="0.51181102362204722" top="0.15748031496062992" bottom="0.15748031496062992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Q30"/>
  <sheetViews>
    <sheetView workbookViewId="0"/>
  </sheetViews>
  <sheetFormatPr defaultRowHeight="12.75"/>
  <cols>
    <col min="1" max="1" width="58.85546875" style="50" customWidth="1"/>
    <col min="2" max="2" width="6.85546875" style="50" customWidth="1"/>
    <col min="3" max="3" width="12.28515625" style="50" customWidth="1"/>
    <col min="4" max="4" width="12.28515625" style="98" customWidth="1"/>
    <col min="5" max="5" width="12.28515625" style="183" customWidth="1"/>
    <col min="6" max="6" width="12.28515625" style="50" customWidth="1"/>
    <col min="7" max="7" width="12.28515625" style="98" customWidth="1"/>
    <col min="8" max="8" width="12.28515625" style="183" customWidth="1"/>
    <col min="9" max="9" width="10.7109375" style="50" customWidth="1"/>
    <col min="10" max="10" width="10.7109375" style="98" customWidth="1"/>
    <col min="11" max="11" width="10.7109375" style="183" customWidth="1"/>
    <col min="12" max="14" width="10.7109375" style="609" customWidth="1"/>
    <col min="15" max="15" width="10.7109375" style="50" customWidth="1"/>
    <col min="16" max="16" width="10.7109375" style="98" customWidth="1"/>
    <col min="17" max="17" width="10.7109375" style="183" customWidth="1"/>
    <col min="18" max="262" width="9.140625" style="50"/>
    <col min="263" max="263" width="4.42578125" style="50" customWidth="1"/>
    <col min="264" max="264" width="58.85546875" style="50" customWidth="1"/>
    <col min="265" max="265" width="6.85546875" style="50" customWidth="1"/>
    <col min="266" max="266" width="11.7109375" style="50" customWidth="1"/>
    <col min="267" max="271" width="17.7109375" style="50" customWidth="1"/>
    <col min="272" max="518" width="9.140625" style="50"/>
    <col min="519" max="519" width="4.42578125" style="50" customWidth="1"/>
    <col min="520" max="520" width="58.85546875" style="50" customWidth="1"/>
    <col min="521" max="521" width="6.85546875" style="50" customWidth="1"/>
    <col min="522" max="522" width="11.7109375" style="50" customWidth="1"/>
    <col min="523" max="527" width="17.7109375" style="50" customWidth="1"/>
    <col min="528" max="774" width="9.140625" style="50"/>
    <col min="775" max="775" width="4.42578125" style="50" customWidth="1"/>
    <col min="776" max="776" width="58.85546875" style="50" customWidth="1"/>
    <col min="777" max="777" width="6.85546875" style="50" customWidth="1"/>
    <col min="778" max="778" width="11.7109375" style="50" customWidth="1"/>
    <col min="779" max="783" width="17.7109375" style="50" customWidth="1"/>
    <col min="784" max="1030" width="9.140625" style="50"/>
    <col min="1031" max="1031" width="4.42578125" style="50" customWidth="1"/>
    <col min="1032" max="1032" width="58.85546875" style="50" customWidth="1"/>
    <col min="1033" max="1033" width="6.85546875" style="50" customWidth="1"/>
    <col min="1034" max="1034" width="11.7109375" style="50" customWidth="1"/>
    <col min="1035" max="1039" width="17.7109375" style="50" customWidth="1"/>
    <col min="1040" max="1286" width="9.140625" style="50"/>
    <col min="1287" max="1287" width="4.42578125" style="50" customWidth="1"/>
    <col min="1288" max="1288" width="58.85546875" style="50" customWidth="1"/>
    <col min="1289" max="1289" width="6.85546875" style="50" customWidth="1"/>
    <col min="1290" max="1290" width="11.7109375" style="50" customWidth="1"/>
    <col min="1291" max="1295" width="17.7109375" style="50" customWidth="1"/>
    <col min="1296" max="1542" width="9.140625" style="50"/>
    <col min="1543" max="1543" width="4.42578125" style="50" customWidth="1"/>
    <col min="1544" max="1544" width="58.85546875" style="50" customWidth="1"/>
    <col min="1545" max="1545" width="6.85546875" style="50" customWidth="1"/>
    <col min="1546" max="1546" width="11.7109375" style="50" customWidth="1"/>
    <col min="1547" max="1551" width="17.7109375" style="50" customWidth="1"/>
    <col min="1552" max="1798" width="9.140625" style="50"/>
    <col min="1799" max="1799" width="4.42578125" style="50" customWidth="1"/>
    <col min="1800" max="1800" width="58.85546875" style="50" customWidth="1"/>
    <col min="1801" max="1801" width="6.85546875" style="50" customWidth="1"/>
    <col min="1802" max="1802" width="11.7109375" style="50" customWidth="1"/>
    <col min="1803" max="1807" width="17.7109375" style="50" customWidth="1"/>
    <col min="1808" max="2054" width="9.140625" style="50"/>
    <col min="2055" max="2055" width="4.42578125" style="50" customWidth="1"/>
    <col min="2056" max="2056" width="58.85546875" style="50" customWidth="1"/>
    <col min="2057" max="2057" width="6.85546875" style="50" customWidth="1"/>
    <col min="2058" max="2058" width="11.7109375" style="50" customWidth="1"/>
    <col min="2059" max="2063" width="17.7109375" style="50" customWidth="1"/>
    <col min="2064" max="2310" width="9.140625" style="50"/>
    <col min="2311" max="2311" width="4.42578125" style="50" customWidth="1"/>
    <col min="2312" max="2312" width="58.85546875" style="50" customWidth="1"/>
    <col min="2313" max="2313" width="6.85546875" style="50" customWidth="1"/>
    <col min="2314" max="2314" width="11.7109375" style="50" customWidth="1"/>
    <col min="2315" max="2319" width="17.7109375" style="50" customWidth="1"/>
    <col min="2320" max="2566" width="9.140625" style="50"/>
    <col min="2567" max="2567" width="4.42578125" style="50" customWidth="1"/>
    <col min="2568" max="2568" width="58.85546875" style="50" customWidth="1"/>
    <col min="2569" max="2569" width="6.85546875" style="50" customWidth="1"/>
    <col min="2570" max="2570" width="11.7109375" style="50" customWidth="1"/>
    <col min="2571" max="2575" width="17.7109375" style="50" customWidth="1"/>
    <col min="2576" max="2822" width="9.140625" style="50"/>
    <col min="2823" max="2823" width="4.42578125" style="50" customWidth="1"/>
    <col min="2824" max="2824" width="58.85546875" style="50" customWidth="1"/>
    <col min="2825" max="2825" width="6.85546875" style="50" customWidth="1"/>
    <col min="2826" max="2826" width="11.7109375" style="50" customWidth="1"/>
    <col min="2827" max="2831" width="17.7109375" style="50" customWidth="1"/>
    <col min="2832" max="3078" width="9.140625" style="50"/>
    <col min="3079" max="3079" width="4.42578125" style="50" customWidth="1"/>
    <col min="3080" max="3080" width="58.85546875" style="50" customWidth="1"/>
    <col min="3081" max="3081" width="6.85546875" style="50" customWidth="1"/>
    <col min="3082" max="3082" width="11.7109375" style="50" customWidth="1"/>
    <col min="3083" max="3087" width="17.7109375" style="50" customWidth="1"/>
    <col min="3088" max="3334" width="9.140625" style="50"/>
    <col min="3335" max="3335" width="4.42578125" style="50" customWidth="1"/>
    <col min="3336" max="3336" width="58.85546875" style="50" customWidth="1"/>
    <col min="3337" max="3337" width="6.85546875" style="50" customWidth="1"/>
    <col min="3338" max="3338" width="11.7109375" style="50" customWidth="1"/>
    <col min="3339" max="3343" width="17.7109375" style="50" customWidth="1"/>
    <col min="3344" max="3590" width="9.140625" style="50"/>
    <col min="3591" max="3591" width="4.42578125" style="50" customWidth="1"/>
    <col min="3592" max="3592" width="58.85546875" style="50" customWidth="1"/>
    <col min="3593" max="3593" width="6.85546875" style="50" customWidth="1"/>
    <col min="3594" max="3594" width="11.7109375" style="50" customWidth="1"/>
    <col min="3595" max="3599" width="17.7109375" style="50" customWidth="1"/>
    <col min="3600" max="3846" width="9.140625" style="50"/>
    <col min="3847" max="3847" width="4.42578125" style="50" customWidth="1"/>
    <col min="3848" max="3848" width="58.85546875" style="50" customWidth="1"/>
    <col min="3849" max="3849" width="6.85546875" style="50" customWidth="1"/>
    <col min="3850" max="3850" width="11.7109375" style="50" customWidth="1"/>
    <col min="3851" max="3855" width="17.7109375" style="50" customWidth="1"/>
    <col min="3856" max="4102" width="9.140625" style="50"/>
    <col min="4103" max="4103" width="4.42578125" style="50" customWidth="1"/>
    <col min="4104" max="4104" width="58.85546875" style="50" customWidth="1"/>
    <col min="4105" max="4105" width="6.85546875" style="50" customWidth="1"/>
    <col min="4106" max="4106" width="11.7109375" style="50" customWidth="1"/>
    <col min="4107" max="4111" width="17.7109375" style="50" customWidth="1"/>
    <col min="4112" max="4358" width="9.140625" style="50"/>
    <col min="4359" max="4359" width="4.42578125" style="50" customWidth="1"/>
    <col min="4360" max="4360" width="58.85546875" style="50" customWidth="1"/>
    <col min="4361" max="4361" width="6.85546875" style="50" customWidth="1"/>
    <col min="4362" max="4362" width="11.7109375" style="50" customWidth="1"/>
    <col min="4363" max="4367" width="17.7109375" style="50" customWidth="1"/>
    <col min="4368" max="4614" width="9.140625" style="50"/>
    <col min="4615" max="4615" width="4.42578125" style="50" customWidth="1"/>
    <col min="4616" max="4616" width="58.85546875" style="50" customWidth="1"/>
    <col min="4617" max="4617" width="6.85546875" style="50" customWidth="1"/>
    <col min="4618" max="4618" width="11.7109375" style="50" customWidth="1"/>
    <col min="4619" max="4623" width="17.7109375" style="50" customWidth="1"/>
    <col min="4624" max="4870" width="9.140625" style="50"/>
    <col min="4871" max="4871" width="4.42578125" style="50" customWidth="1"/>
    <col min="4872" max="4872" width="58.85546875" style="50" customWidth="1"/>
    <col min="4873" max="4873" width="6.85546875" style="50" customWidth="1"/>
    <col min="4874" max="4874" width="11.7109375" style="50" customWidth="1"/>
    <col min="4875" max="4879" width="17.7109375" style="50" customWidth="1"/>
    <col min="4880" max="5126" width="9.140625" style="50"/>
    <col min="5127" max="5127" width="4.42578125" style="50" customWidth="1"/>
    <col min="5128" max="5128" width="58.85546875" style="50" customWidth="1"/>
    <col min="5129" max="5129" width="6.85546875" style="50" customWidth="1"/>
    <col min="5130" max="5130" width="11.7109375" style="50" customWidth="1"/>
    <col min="5131" max="5135" width="17.7109375" style="50" customWidth="1"/>
    <col min="5136" max="5382" width="9.140625" style="50"/>
    <col min="5383" max="5383" width="4.42578125" style="50" customWidth="1"/>
    <col min="5384" max="5384" width="58.85546875" style="50" customWidth="1"/>
    <col min="5385" max="5385" width="6.85546875" style="50" customWidth="1"/>
    <col min="5386" max="5386" width="11.7109375" style="50" customWidth="1"/>
    <col min="5387" max="5391" width="17.7109375" style="50" customWidth="1"/>
    <col min="5392" max="5638" width="9.140625" style="50"/>
    <col min="5639" max="5639" width="4.42578125" style="50" customWidth="1"/>
    <col min="5640" max="5640" width="58.85546875" style="50" customWidth="1"/>
    <col min="5641" max="5641" width="6.85546875" style="50" customWidth="1"/>
    <col min="5642" max="5642" width="11.7109375" style="50" customWidth="1"/>
    <col min="5643" max="5647" width="17.7109375" style="50" customWidth="1"/>
    <col min="5648" max="5894" width="9.140625" style="50"/>
    <col min="5895" max="5895" width="4.42578125" style="50" customWidth="1"/>
    <col min="5896" max="5896" width="58.85546875" style="50" customWidth="1"/>
    <col min="5897" max="5897" width="6.85546875" style="50" customWidth="1"/>
    <col min="5898" max="5898" width="11.7109375" style="50" customWidth="1"/>
    <col min="5899" max="5903" width="17.7109375" style="50" customWidth="1"/>
    <col min="5904" max="6150" width="9.140625" style="50"/>
    <col min="6151" max="6151" width="4.42578125" style="50" customWidth="1"/>
    <col min="6152" max="6152" width="58.85546875" style="50" customWidth="1"/>
    <col min="6153" max="6153" width="6.85546875" style="50" customWidth="1"/>
    <col min="6154" max="6154" width="11.7109375" style="50" customWidth="1"/>
    <col min="6155" max="6159" width="17.7109375" style="50" customWidth="1"/>
    <col min="6160" max="6406" width="9.140625" style="50"/>
    <col min="6407" max="6407" width="4.42578125" style="50" customWidth="1"/>
    <col min="6408" max="6408" width="58.85546875" style="50" customWidth="1"/>
    <col min="6409" max="6409" width="6.85546875" style="50" customWidth="1"/>
    <col min="6410" max="6410" width="11.7109375" style="50" customWidth="1"/>
    <col min="6411" max="6415" width="17.7109375" style="50" customWidth="1"/>
    <col min="6416" max="6662" width="9.140625" style="50"/>
    <col min="6663" max="6663" width="4.42578125" style="50" customWidth="1"/>
    <col min="6664" max="6664" width="58.85546875" style="50" customWidth="1"/>
    <col min="6665" max="6665" width="6.85546875" style="50" customWidth="1"/>
    <col min="6666" max="6666" width="11.7109375" style="50" customWidth="1"/>
    <col min="6667" max="6671" width="17.7109375" style="50" customWidth="1"/>
    <col min="6672" max="6918" width="9.140625" style="50"/>
    <col min="6919" max="6919" width="4.42578125" style="50" customWidth="1"/>
    <col min="6920" max="6920" width="58.85546875" style="50" customWidth="1"/>
    <col min="6921" max="6921" width="6.85546875" style="50" customWidth="1"/>
    <col min="6922" max="6922" width="11.7109375" style="50" customWidth="1"/>
    <col min="6923" max="6927" width="17.7109375" style="50" customWidth="1"/>
    <col min="6928" max="7174" width="9.140625" style="50"/>
    <col min="7175" max="7175" width="4.42578125" style="50" customWidth="1"/>
    <col min="7176" max="7176" width="58.85546875" style="50" customWidth="1"/>
    <col min="7177" max="7177" width="6.85546875" style="50" customWidth="1"/>
    <col min="7178" max="7178" width="11.7109375" style="50" customWidth="1"/>
    <col min="7179" max="7183" width="17.7109375" style="50" customWidth="1"/>
    <col min="7184" max="7430" width="9.140625" style="50"/>
    <col min="7431" max="7431" width="4.42578125" style="50" customWidth="1"/>
    <col min="7432" max="7432" width="58.85546875" style="50" customWidth="1"/>
    <col min="7433" max="7433" width="6.85546875" style="50" customWidth="1"/>
    <col min="7434" max="7434" width="11.7109375" style="50" customWidth="1"/>
    <col min="7435" max="7439" width="17.7109375" style="50" customWidth="1"/>
    <col min="7440" max="7686" width="9.140625" style="50"/>
    <col min="7687" max="7687" width="4.42578125" style="50" customWidth="1"/>
    <col min="7688" max="7688" width="58.85546875" style="50" customWidth="1"/>
    <col min="7689" max="7689" width="6.85546875" style="50" customWidth="1"/>
    <col min="7690" max="7690" width="11.7109375" style="50" customWidth="1"/>
    <col min="7691" max="7695" width="17.7109375" style="50" customWidth="1"/>
    <col min="7696" max="7942" width="9.140625" style="50"/>
    <col min="7943" max="7943" width="4.42578125" style="50" customWidth="1"/>
    <col min="7944" max="7944" width="58.85546875" style="50" customWidth="1"/>
    <col min="7945" max="7945" width="6.85546875" style="50" customWidth="1"/>
    <col min="7946" max="7946" width="11.7109375" style="50" customWidth="1"/>
    <col min="7947" max="7951" width="17.7109375" style="50" customWidth="1"/>
    <col min="7952" max="8198" width="9.140625" style="50"/>
    <col min="8199" max="8199" width="4.42578125" style="50" customWidth="1"/>
    <col min="8200" max="8200" width="58.85546875" style="50" customWidth="1"/>
    <col min="8201" max="8201" width="6.85546875" style="50" customWidth="1"/>
    <col min="8202" max="8202" width="11.7109375" style="50" customWidth="1"/>
    <col min="8203" max="8207" width="17.7109375" style="50" customWidth="1"/>
    <col min="8208" max="8454" width="9.140625" style="50"/>
    <col min="8455" max="8455" width="4.42578125" style="50" customWidth="1"/>
    <col min="8456" max="8456" width="58.85546875" style="50" customWidth="1"/>
    <col min="8457" max="8457" width="6.85546875" style="50" customWidth="1"/>
    <col min="8458" max="8458" width="11.7109375" style="50" customWidth="1"/>
    <col min="8459" max="8463" width="17.7109375" style="50" customWidth="1"/>
    <col min="8464" max="8710" width="9.140625" style="50"/>
    <col min="8711" max="8711" width="4.42578125" style="50" customWidth="1"/>
    <col min="8712" max="8712" width="58.85546875" style="50" customWidth="1"/>
    <col min="8713" max="8713" width="6.85546875" style="50" customWidth="1"/>
    <col min="8714" max="8714" width="11.7109375" style="50" customWidth="1"/>
    <col min="8715" max="8719" width="17.7109375" style="50" customWidth="1"/>
    <col min="8720" max="8966" width="9.140625" style="50"/>
    <col min="8967" max="8967" width="4.42578125" style="50" customWidth="1"/>
    <col min="8968" max="8968" width="58.85546875" style="50" customWidth="1"/>
    <col min="8969" max="8969" width="6.85546875" style="50" customWidth="1"/>
    <col min="8970" max="8970" width="11.7109375" style="50" customWidth="1"/>
    <col min="8971" max="8975" width="17.7109375" style="50" customWidth="1"/>
    <col min="8976" max="9222" width="9.140625" style="50"/>
    <col min="9223" max="9223" width="4.42578125" style="50" customWidth="1"/>
    <col min="9224" max="9224" width="58.85546875" style="50" customWidth="1"/>
    <col min="9225" max="9225" width="6.85546875" style="50" customWidth="1"/>
    <col min="9226" max="9226" width="11.7109375" style="50" customWidth="1"/>
    <col min="9227" max="9231" width="17.7109375" style="50" customWidth="1"/>
    <col min="9232" max="9478" width="9.140625" style="50"/>
    <col min="9479" max="9479" width="4.42578125" style="50" customWidth="1"/>
    <col min="9480" max="9480" width="58.85546875" style="50" customWidth="1"/>
    <col min="9481" max="9481" width="6.85546875" style="50" customWidth="1"/>
    <col min="9482" max="9482" width="11.7109375" style="50" customWidth="1"/>
    <col min="9483" max="9487" width="17.7109375" style="50" customWidth="1"/>
    <col min="9488" max="9734" width="9.140625" style="50"/>
    <col min="9735" max="9735" width="4.42578125" style="50" customWidth="1"/>
    <col min="9736" max="9736" width="58.85546875" style="50" customWidth="1"/>
    <col min="9737" max="9737" width="6.85546875" style="50" customWidth="1"/>
    <col min="9738" max="9738" width="11.7109375" style="50" customWidth="1"/>
    <col min="9739" max="9743" width="17.7109375" style="50" customWidth="1"/>
    <col min="9744" max="9990" width="9.140625" style="50"/>
    <col min="9991" max="9991" width="4.42578125" style="50" customWidth="1"/>
    <col min="9992" max="9992" width="58.85546875" style="50" customWidth="1"/>
    <col min="9993" max="9993" width="6.85546875" style="50" customWidth="1"/>
    <col min="9994" max="9994" width="11.7109375" style="50" customWidth="1"/>
    <col min="9995" max="9999" width="17.7109375" style="50" customWidth="1"/>
    <col min="10000" max="10246" width="9.140625" style="50"/>
    <col min="10247" max="10247" width="4.42578125" style="50" customWidth="1"/>
    <col min="10248" max="10248" width="58.85546875" style="50" customWidth="1"/>
    <col min="10249" max="10249" width="6.85546875" style="50" customWidth="1"/>
    <col min="10250" max="10250" width="11.7109375" style="50" customWidth="1"/>
    <col min="10251" max="10255" width="17.7109375" style="50" customWidth="1"/>
    <col min="10256" max="10502" width="9.140625" style="50"/>
    <col min="10503" max="10503" width="4.42578125" style="50" customWidth="1"/>
    <col min="10504" max="10504" width="58.85546875" style="50" customWidth="1"/>
    <col min="10505" max="10505" width="6.85546875" style="50" customWidth="1"/>
    <col min="10506" max="10506" width="11.7109375" style="50" customWidth="1"/>
    <col min="10507" max="10511" width="17.7109375" style="50" customWidth="1"/>
    <col min="10512" max="10758" width="9.140625" style="50"/>
    <col min="10759" max="10759" width="4.42578125" style="50" customWidth="1"/>
    <col min="10760" max="10760" width="58.85546875" style="50" customWidth="1"/>
    <col min="10761" max="10761" width="6.85546875" style="50" customWidth="1"/>
    <col min="10762" max="10762" width="11.7109375" style="50" customWidth="1"/>
    <col min="10763" max="10767" width="17.7109375" style="50" customWidth="1"/>
    <col min="10768" max="11014" width="9.140625" style="50"/>
    <col min="11015" max="11015" width="4.42578125" style="50" customWidth="1"/>
    <col min="11016" max="11016" width="58.85546875" style="50" customWidth="1"/>
    <col min="11017" max="11017" width="6.85546875" style="50" customWidth="1"/>
    <col min="11018" max="11018" width="11.7109375" style="50" customWidth="1"/>
    <col min="11019" max="11023" width="17.7109375" style="50" customWidth="1"/>
    <col min="11024" max="11270" width="9.140625" style="50"/>
    <col min="11271" max="11271" width="4.42578125" style="50" customWidth="1"/>
    <col min="11272" max="11272" width="58.85546875" style="50" customWidth="1"/>
    <col min="11273" max="11273" width="6.85546875" style="50" customWidth="1"/>
    <col min="11274" max="11274" width="11.7109375" style="50" customWidth="1"/>
    <col min="11275" max="11279" width="17.7109375" style="50" customWidth="1"/>
    <col min="11280" max="11526" width="9.140625" style="50"/>
    <col min="11527" max="11527" width="4.42578125" style="50" customWidth="1"/>
    <col min="11528" max="11528" width="58.85546875" style="50" customWidth="1"/>
    <col min="11529" max="11529" width="6.85546875" style="50" customWidth="1"/>
    <col min="11530" max="11530" width="11.7109375" style="50" customWidth="1"/>
    <col min="11531" max="11535" width="17.7109375" style="50" customWidth="1"/>
    <col min="11536" max="11782" width="9.140625" style="50"/>
    <col min="11783" max="11783" width="4.42578125" style="50" customWidth="1"/>
    <col min="11784" max="11784" width="58.85546875" style="50" customWidth="1"/>
    <col min="11785" max="11785" width="6.85546875" style="50" customWidth="1"/>
    <col min="11786" max="11786" width="11.7109375" style="50" customWidth="1"/>
    <col min="11787" max="11791" width="17.7109375" style="50" customWidth="1"/>
    <col min="11792" max="12038" width="9.140625" style="50"/>
    <col min="12039" max="12039" width="4.42578125" style="50" customWidth="1"/>
    <col min="12040" max="12040" width="58.85546875" style="50" customWidth="1"/>
    <col min="12041" max="12041" width="6.85546875" style="50" customWidth="1"/>
    <col min="12042" max="12042" width="11.7109375" style="50" customWidth="1"/>
    <col min="12043" max="12047" width="17.7109375" style="50" customWidth="1"/>
    <col min="12048" max="12294" width="9.140625" style="50"/>
    <col min="12295" max="12295" width="4.42578125" style="50" customWidth="1"/>
    <col min="12296" max="12296" width="58.85546875" style="50" customWidth="1"/>
    <col min="12297" max="12297" width="6.85546875" style="50" customWidth="1"/>
    <col min="12298" max="12298" width="11.7109375" style="50" customWidth="1"/>
    <col min="12299" max="12303" width="17.7109375" style="50" customWidth="1"/>
    <col min="12304" max="12550" width="9.140625" style="50"/>
    <col min="12551" max="12551" width="4.42578125" style="50" customWidth="1"/>
    <col min="12552" max="12552" width="58.85546875" style="50" customWidth="1"/>
    <col min="12553" max="12553" width="6.85546875" style="50" customWidth="1"/>
    <col min="12554" max="12554" width="11.7109375" style="50" customWidth="1"/>
    <col min="12555" max="12559" width="17.7109375" style="50" customWidth="1"/>
    <col min="12560" max="12806" width="9.140625" style="50"/>
    <col min="12807" max="12807" width="4.42578125" style="50" customWidth="1"/>
    <col min="12808" max="12808" width="58.85546875" style="50" customWidth="1"/>
    <col min="12809" max="12809" width="6.85546875" style="50" customWidth="1"/>
    <col min="12810" max="12810" width="11.7109375" style="50" customWidth="1"/>
    <col min="12811" max="12815" width="17.7109375" style="50" customWidth="1"/>
    <col min="12816" max="13062" width="9.140625" style="50"/>
    <col min="13063" max="13063" width="4.42578125" style="50" customWidth="1"/>
    <col min="13064" max="13064" width="58.85546875" style="50" customWidth="1"/>
    <col min="13065" max="13065" width="6.85546875" style="50" customWidth="1"/>
    <col min="13066" max="13066" width="11.7109375" style="50" customWidth="1"/>
    <col min="13067" max="13071" width="17.7109375" style="50" customWidth="1"/>
    <col min="13072" max="13318" width="9.140625" style="50"/>
    <col min="13319" max="13319" width="4.42578125" style="50" customWidth="1"/>
    <col min="13320" max="13320" width="58.85546875" style="50" customWidth="1"/>
    <col min="13321" max="13321" width="6.85546875" style="50" customWidth="1"/>
    <col min="13322" max="13322" width="11.7109375" style="50" customWidth="1"/>
    <col min="13323" max="13327" width="17.7109375" style="50" customWidth="1"/>
    <col min="13328" max="13574" width="9.140625" style="50"/>
    <col min="13575" max="13575" width="4.42578125" style="50" customWidth="1"/>
    <col min="13576" max="13576" width="58.85546875" style="50" customWidth="1"/>
    <col min="13577" max="13577" width="6.85546875" style="50" customWidth="1"/>
    <col min="13578" max="13578" width="11.7109375" style="50" customWidth="1"/>
    <col min="13579" max="13583" width="17.7109375" style="50" customWidth="1"/>
    <col min="13584" max="13830" width="9.140625" style="50"/>
    <col min="13831" max="13831" width="4.42578125" style="50" customWidth="1"/>
    <col min="13832" max="13832" width="58.85546875" style="50" customWidth="1"/>
    <col min="13833" max="13833" width="6.85546875" style="50" customWidth="1"/>
    <col min="13834" max="13834" width="11.7109375" style="50" customWidth="1"/>
    <col min="13835" max="13839" width="17.7109375" style="50" customWidth="1"/>
    <col min="13840" max="14086" width="9.140625" style="50"/>
    <col min="14087" max="14087" width="4.42578125" style="50" customWidth="1"/>
    <col min="14088" max="14088" width="58.85546875" style="50" customWidth="1"/>
    <col min="14089" max="14089" width="6.85546875" style="50" customWidth="1"/>
    <col min="14090" max="14090" width="11.7109375" style="50" customWidth="1"/>
    <col min="14091" max="14095" width="17.7109375" style="50" customWidth="1"/>
    <col min="14096" max="14342" width="9.140625" style="50"/>
    <col min="14343" max="14343" width="4.42578125" style="50" customWidth="1"/>
    <col min="14344" max="14344" width="58.85546875" style="50" customWidth="1"/>
    <col min="14345" max="14345" width="6.85546875" style="50" customWidth="1"/>
    <col min="14346" max="14346" width="11.7109375" style="50" customWidth="1"/>
    <col min="14347" max="14351" width="17.7109375" style="50" customWidth="1"/>
    <col min="14352" max="14598" width="9.140625" style="50"/>
    <col min="14599" max="14599" width="4.42578125" style="50" customWidth="1"/>
    <col min="14600" max="14600" width="58.85546875" style="50" customWidth="1"/>
    <col min="14601" max="14601" width="6.85546875" style="50" customWidth="1"/>
    <col min="14602" max="14602" width="11.7109375" style="50" customWidth="1"/>
    <col min="14603" max="14607" width="17.7109375" style="50" customWidth="1"/>
    <col min="14608" max="14854" width="9.140625" style="50"/>
    <col min="14855" max="14855" width="4.42578125" style="50" customWidth="1"/>
    <col min="14856" max="14856" width="58.85546875" style="50" customWidth="1"/>
    <col min="14857" max="14857" width="6.85546875" style="50" customWidth="1"/>
    <col min="14858" max="14858" width="11.7109375" style="50" customWidth="1"/>
    <col min="14859" max="14863" width="17.7109375" style="50" customWidth="1"/>
    <col min="14864" max="15110" width="9.140625" style="50"/>
    <col min="15111" max="15111" width="4.42578125" style="50" customWidth="1"/>
    <col min="15112" max="15112" width="58.85546875" style="50" customWidth="1"/>
    <col min="15113" max="15113" width="6.85546875" style="50" customWidth="1"/>
    <col min="15114" max="15114" width="11.7109375" style="50" customWidth="1"/>
    <col min="15115" max="15119" width="17.7109375" style="50" customWidth="1"/>
    <col min="15120" max="15366" width="9.140625" style="50"/>
    <col min="15367" max="15367" width="4.42578125" style="50" customWidth="1"/>
    <col min="15368" max="15368" width="58.85546875" style="50" customWidth="1"/>
    <col min="15369" max="15369" width="6.85546875" style="50" customWidth="1"/>
    <col min="15370" max="15370" width="11.7109375" style="50" customWidth="1"/>
    <col min="15371" max="15375" width="17.7109375" style="50" customWidth="1"/>
    <col min="15376" max="15622" width="9.140625" style="50"/>
    <col min="15623" max="15623" width="4.42578125" style="50" customWidth="1"/>
    <col min="15624" max="15624" width="58.85546875" style="50" customWidth="1"/>
    <col min="15625" max="15625" width="6.85546875" style="50" customWidth="1"/>
    <col min="15626" max="15626" width="11.7109375" style="50" customWidth="1"/>
    <col min="15627" max="15631" width="17.7109375" style="50" customWidth="1"/>
    <col min="15632" max="15878" width="9.140625" style="50"/>
    <col min="15879" max="15879" width="4.42578125" style="50" customWidth="1"/>
    <col min="15880" max="15880" width="58.85546875" style="50" customWidth="1"/>
    <col min="15881" max="15881" width="6.85546875" style="50" customWidth="1"/>
    <col min="15882" max="15882" width="11.7109375" style="50" customWidth="1"/>
    <col min="15883" max="15887" width="17.7109375" style="50" customWidth="1"/>
    <col min="15888" max="16134" width="9.140625" style="50"/>
    <col min="16135" max="16135" width="4.42578125" style="50" customWidth="1"/>
    <col min="16136" max="16136" width="58.85546875" style="50" customWidth="1"/>
    <col min="16137" max="16137" width="6.85546875" style="50" customWidth="1"/>
    <col min="16138" max="16138" width="11.7109375" style="50" customWidth="1"/>
    <col min="16139" max="16143" width="17.7109375" style="50" customWidth="1"/>
    <col min="16144" max="16384" width="9.140625" style="50"/>
  </cols>
  <sheetData>
    <row r="1" spans="1:17">
      <c r="A1" s="230" t="s">
        <v>1203</v>
      </c>
      <c r="B1" s="231"/>
    </row>
    <row r="3" spans="1:17" ht="23.25" customHeight="1">
      <c r="A3" s="706" t="s">
        <v>1076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</row>
    <row r="4" spans="1:17" ht="24" customHeight="1">
      <c r="A4" s="706" t="s">
        <v>1157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</row>
    <row r="5" spans="1:17">
      <c r="A5" s="64"/>
      <c r="B5" s="64"/>
      <c r="C5" s="719"/>
      <c r="D5" s="719"/>
      <c r="E5" s="719"/>
      <c r="F5" s="719"/>
      <c r="G5" s="103"/>
      <c r="H5" s="184"/>
      <c r="I5" s="81"/>
      <c r="J5" s="81"/>
      <c r="K5" s="81"/>
      <c r="L5" s="81"/>
      <c r="M5" s="81"/>
      <c r="N5" s="81"/>
      <c r="P5" s="714" t="s">
        <v>1010</v>
      </c>
      <c r="Q5" s="720"/>
    </row>
    <row r="6" spans="1:17" ht="51" customHeight="1">
      <c r="C6" s="707" t="s">
        <v>1150</v>
      </c>
      <c r="D6" s="708"/>
      <c r="E6" s="709"/>
      <c r="F6" s="710" t="s">
        <v>979</v>
      </c>
      <c r="G6" s="711"/>
      <c r="H6" s="712"/>
      <c r="I6" s="710" t="s">
        <v>980</v>
      </c>
      <c r="J6" s="711"/>
      <c r="K6" s="712"/>
      <c r="L6" s="713" t="s">
        <v>981</v>
      </c>
      <c r="M6" s="713"/>
      <c r="N6" s="713"/>
      <c r="O6" s="713" t="s">
        <v>1079</v>
      </c>
      <c r="P6" s="713"/>
      <c r="Q6" s="713"/>
    </row>
    <row r="7" spans="1:17" ht="25.5">
      <c r="A7" s="82" t="s">
        <v>203</v>
      </c>
      <c r="B7" s="53" t="s">
        <v>52</v>
      </c>
      <c r="C7" s="96" t="s">
        <v>53</v>
      </c>
      <c r="D7" s="95" t="s">
        <v>335</v>
      </c>
      <c r="E7" s="95" t="s">
        <v>1009</v>
      </c>
      <c r="F7" s="96" t="s">
        <v>53</v>
      </c>
      <c r="G7" s="95" t="s">
        <v>335</v>
      </c>
      <c r="H7" s="95" t="s">
        <v>1009</v>
      </c>
      <c r="I7" s="96" t="s">
        <v>53</v>
      </c>
      <c r="J7" s="95" t="s">
        <v>335</v>
      </c>
      <c r="K7" s="95" t="s">
        <v>1009</v>
      </c>
      <c r="L7" s="96" t="s">
        <v>53</v>
      </c>
      <c r="M7" s="96" t="s">
        <v>335</v>
      </c>
      <c r="N7" s="96" t="s">
        <v>1009</v>
      </c>
      <c r="O7" s="96" t="s">
        <v>53</v>
      </c>
      <c r="P7" s="96" t="s">
        <v>335</v>
      </c>
      <c r="Q7" s="96" t="s">
        <v>1009</v>
      </c>
    </row>
    <row r="8" spans="1:17" s="277" customFormat="1" ht="15" customHeight="1">
      <c r="A8" s="62" t="s">
        <v>276</v>
      </c>
      <c r="B8" s="56" t="s">
        <v>277</v>
      </c>
      <c r="C8" s="58">
        <f>F8+I8+O8</f>
        <v>0</v>
      </c>
      <c r="D8" s="58">
        <f>G8+J8+P8</f>
        <v>0</v>
      </c>
      <c r="E8" s="58">
        <f>H8+K8+Q8</f>
        <v>0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</row>
    <row r="9" spans="1:17" s="277" customFormat="1" ht="15" customHeight="1">
      <c r="A9" s="62" t="s">
        <v>278</v>
      </c>
      <c r="B9" s="56" t="s">
        <v>279</v>
      </c>
      <c r="C9" s="58">
        <f t="shared" ref="C9:C30" si="0">F9+I9+O9</f>
        <v>0</v>
      </c>
      <c r="D9" s="58">
        <f t="shared" ref="D9:D30" si="1">G9+J9+P9</f>
        <v>0</v>
      </c>
      <c r="E9" s="58">
        <f t="shared" ref="E9:E30" si="2">H9+K9+Q9</f>
        <v>0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</row>
    <row r="10" spans="1:17" s="277" customFormat="1" ht="15" customHeight="1">
      <c r="A10" s="62" t="s">
        <v>280</v>
      </c>
      <c r="B10" s="56" t="s">
        <v>281</v>
      </c>
      <c r="C10" s="58">
        <f t="shared" si="0"/>
        <v>0</v>
      </c>
      <c r="D10" s="58">
        <f t="shared" si="1"/>
        <v>0</v>
      </c>
      <c r="E10" s="58">
        <f t="shared" si="2"/>
        <v>0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277" customFormat="1" ht="15" customHeight="1">
      <c r="A11" s="63" t="s">
        <v>282</v>
      </c>
      <c r="B11" s="59" t="s">
        <v>283</v>
      </c>
      <c r="C11" s="61">
        <f t="shared" si="0"/>
        <v>0</v>
      </c>
      <c r="D11" s="61">
        <f t="shared" si="1"/>
        <v>0</v>
      </c>
      <c r="E11" s="61">
        <f t="shared" si="2"/>
        <v>0</v>
      </c>
      <c r="F11" s="186">
        <f t="shared" ref="F11:Q11" si="3">SUM(F8:F10)</f>
        <v>0</v>
      </c>
      <c r="G11" s="276">
        <f>SUM(G8:G10)</f>
        <v>0</v>
      </c>
      <c r="H11" s="276">
        <f>SUM(H8:H10)</f>
        <v>0</v>
      </c>
      <c r="I11" s="276">
        <f t="shared" si="3"/>
        <v>0</v>
      </c>
      <c r="J11" s="276">
        <f t="shared" si="3"/>
        <v>0</v>
      </c>
      <c r="K11" s="276">
        <f t="shared" si="3"/>
        <v>0</v>
      </c>
      <c r="L11" s="276">
        <f t="shared" ref="L11:N11" si="4">SUM(L8:L10)</f>
        <v>0</v>
      </c>
      <c r="M11" s="276">
        <f t="shared" si="4"/>
        <v>0</v>
      </c>
      <c r="N11" s="276">
        <f t="shared" si="4"/>
        <v>0</v>
      </c>
      <c r="O11" s="276">
        <f t="shared" si="3"/>
        <v>0</v>
      </c>
      <c r="P11" s="276">
        <f t="shared" si="3"/>
        <v>0</v>
      </c>
      <c r="Q11" s="276">
        <f t="shared" si="3"/>
        <v>0</v>
      </c>
    </row>
    <row r="12" spans="1:17" s="277" customFormat="1" ht="15" customHeight="1">
      <c r="A12" s="75" t="s">
        <v>284</v>
      </c>
      <c r="B12" s="56" t="s">
        <v>285</v>
      </c>
      <c r="C12" s="58">
        <f t="shared" si="0"/>
        <v>0</v>
      </c>
      <c r="D12" s="58">
        <f t="shared" si="1"/>
        <v>0</v>
      </c>
      <c r="E12" s="58">
        <f t="shared" si="2"/>
        <v>0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s="277" customFormat="1" ht="15" customHeight="1">
      <c r="A13" s="75" t="s">
        <v>286</v>
      </c>
      <c r="B13" s="56" t="s">
        <v>287</v>
      </c>
      <c r="C13" s="58">
        <f t="shared" si="0"/>
        <v>0</v>
      </c>
      <c r="D13" s="58">
        <f t="shared" si="1"/>
        <v>0</v>
      </c>
      <c r="E13" s="58">
        <f t="shared" si="2"/>
        <v>0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</row>
    <row r="14" spans="1:17" s="277" customFormat="1" ht="15" customHeight="1">
      <c r="A14" s="62" t="s">
        <v>288</v>
      </c>
      <c r="B14" s="56" t="s">
        <v>289</v>
      </c>
      <c r="C14" s="58">
        <f t="shared" si="0"/>
        <v>0</v>
      </c>
      <c r="D14" s="58">
        <f t="shared" si="1"/>
        <v>0</v>
      </c>
      <c r="E14" s="58">
        <f t="shared" si="2"/>
        <v>0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</row>
    <row r="15" spans="1:17" s="277" customFormat="1" ht="15" customHeight="1">
      <c r="A15" s="62" t="s">
        <v>290</v>
      </c>
      <c r="B15" s="56" t="s">
        <v>291</v>
      </c>
      <c r="C15" s="58">
        <f t="shared" si="0"/>
        <v>0</v>
      </c>
      <c r="D15" s="58">
        <f t="shared" si="1"/>
        <v>0</v>
      </c>
      <c r="E15" s="58">
        <f t="shared" si="2"/>
        <v>0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s="277" customFormat="1" ht="15" customHeight="1">
      <c r="A16" s="83" t="s">
        <v>292</v>
      </c>
      <c r="B16" s="59" t="s">
        <v>293</v>
      </c>
      <c r="C16" s="61">
        <f t="shared" si="0"/>
        <v>0</v>
      </c>
      <c r="D16" s="61">
        <f t="shared" si="1"/>
        <v>0</v>
      </c>
      <c r="E16" s="61">
        <f t="shared" si="2"/>
        <v>0</v>
      </c>
      <c r="F16" s="186">
        <f t="shared" ref="F16:Q16" si="5">SUM(F12:F15)</f>
        <v>0</v>
      </c>
      <c r="G16" s="186">
        <f t="shared" si="5"/>
        <v>0</v>
      </c>
      <c r="H16" s="186">
        <f t="shared" si="5"/>
        <v>0</v>
      </c>
      <c r="I16" s="186">
        <f t="shared" si="5"/>
        <v>0</v>
      </c>
      <c r="J16" s="186">
        <f t="shared" si="5"/>
        <v>0</v>
      </c>
      <c r="K16" s="186">
        <f t="shared" si="5"/>
        <v>0</v>
      </c>
      <c r="L16" s="186">
        <f t="shared" ref="L16:N16" si="6">SUM(L12:L15)</f>
        <v>0</v>
      </c>
      <c r="M16" s="186">
        <f t="shared" si="6"/>
        <v>0</v>
      </c>
      <c r="N16" s="186">
        <f t="shared" si="6"/>
        <v>0</v>
      </c>
      <c r="O16" s="186">
        <f t="shared" si="5"/>
        <v>0</v>
      </c>
      <c r="P16" s="186">
        <f t="shared" si="5"/>
        <v>0</v>
      </c>
      <c r="Q16" s="186">
        <f t="shared" si="5"/>
        <v>0</v>
      </c>
    </row>
    <row r="17" spans="1:17" s="277" customFormat="1" ht="15" customHeight="1">
      <c r="A17" s="75" t="s">
        <v>294</v>
      </c>
      <c r="B17" s="56" t="s">
        <v>295</v>
      </c>
      <c r="C17" s="58">
        <f t="shared" si="0"/>
        <v>0</v>
      </c>
      <c r="D17" s="58">
        <f t="shared" si="1"/>
        <v>0</v>
      </c>
      <c r="E17" s="58">
        <f t="shared" si="2"/>
        <v>0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s="277" customFormat="1" ht="15" customHeight="1">
      <c r="A18" s="75" t="s">
        <v>296</v>
      </c>
      <c r="B18" s="56" t="s">
        <v>297</v>
      </c>
      <c r="C18" s="58">
        <f t="shared" si="0"/>
        <v>0</v>
      </c>
      <c r="D18" s="58">
        <f t="shared" si="1"/>
        <v>6679997</v>
      </c>
      <c r="E18" s="58">
        <f t="shared" si="2"/>
        <v>6679997</v>
      </c>
      <c r="F18" s="186"/>
      <c r="G18" s="186">
        <v>6679997</v>
      </c>
      <c r="H18" s="186">
        <v>6679997</v>
      </c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277" customFormat="1" ht="15" customHeight="1">
      <c r="A19" s="75" t="s">
        <v>298</v>
      </c>
      <c r="B19" s="56" t="s">
        <v>299</v>
      </c>
      <c r="C19" s="58">
        <f t="shared" si="0"/>
        <v>144249043</v>
      </c>
      <c r="D19" s="58">
        <f t="shared" si="1"/>
        <v>146249043</v>
      </c>
      <c r="E19" s="58">
        <f t="shared" si="2"/>
        <v>139333007</v>
      </c>
      <c r="F19" s="280">
        <v>144249043</v>
      </c>
      <c r="G19" s="280">
        <v>146249043</v>
      </c>
      <c r="H19" s="280">
        <v>139333007</v>
      </c>
      <c r="I19" s="276"/>
      <c r="J19" s="276"/>
      <c r="K19" s="276"/>
      <c r="L19" s="276"/>
      <c r="M19" s="276"/>
      <c r="N19" s="276"/>
      <c r="O19" s="276"/>
      <c r="P19" s="276"/>
      <c r="Q19" s="276"/>
    </row>
    <row r="20" spans="1:17" s="277" customFormat="1" ht="15" customHeight="1">
      <c r="A20" s="75" t="s">
        <v>300</v>
      </c>
      <c r="B20" s="56" t="s">
        <v>301</v>
      </c>
      <c r="C20" s="58">
        <f t="shared" si="0"/>
        <v>0</v>
      </c>
      <c r="D20" s="58">
        <f t="shared" si="1"/>
        <v>0</v>
      </c>
      <c r="E20" s="58">
        <f t="shared" si="2"/>
        <v>0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</row>
    <row r="21" spans="1:17" s="277" customFormat="1" ht="15" customHeight="1">
      <c r="A21" s="75" t="s">
        <v>302</v>
      </c>
      <c r="B21" s="56" t="s">
        <v>303</v>
      </c>
      <c r="C21" s="58">
        <f t="shared" si="0"/>
        <v>0</v>
      </c>
      <c r="D21" s="58">
        <f t="shared" si="1"/>
        <v>0</v>
      </c>
      <c r="E21" s="58">
        <f t="shared" si="2"/>
        <v>0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277" customFormat="1" ht="15" customHeight="1">
      <c r="A22" s="75" t="s">
        <v>304</v>
      </c>
      <c r="B22" s="56" t="s">
        <v>305</v>
      </c>
      <c r="C22" s="58">
        <f t="shared" si="0"/>
        <v>0</v>
      </c>
      <c r="D22" s="58">
        <f t="shared" si="1"/>
        <v>0</v>
      </c>
      <c r="E22" s="58">
        <f t="shared" si="2"/>
        <v>0</v>
      </c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277" customFormat="1" ht="15" customHeight="1">
      <c r="A23" s="83" t="s">
        <v>306</v>
      </c>
      <c r="B23" s="59" t="s">
        <v>307</v>
      </c>
      <c r="C23" s="61">
        <f t="shared" si="0"/>
        <v>144249043</v>
      </c>
      <c r="D23" s="61">
        <f t="shared" si="1"/>
        <v>152929040</v>
      </c>
      <c r="E23" s="61">
        <f t="shared" si="2"/>
        <v>146013004</v>
      </c>
      <c r="F23" s="276">
        <f t="shared" ref="F23:Q23" si="7">SUM(F17:F22)+F11</f>
        <v>144249043</v>
      </c>
      <c r="G23" s="276">
        <f t="shared" si="7"/>
        <v>152929040</v>
      </c>
      <c r="H23" s="276">
        <f t="shared" si="7"/>
        <v>146013004</v>
      </c>
      <c r="I23" s="276">
        <f t="shared" si="7"/>
        <v>0</v>
      </c>
      <c r="J23" s="276">
        <f t="shared" si="7"/>
        <v>0</v>
      </c>
      <c r="K23" s="276">
        <f t="shared" si="7"/>
        <v>0</v>
      </c>
      <c r="L23" s="276">
        <f t="shared" ref="L23:N23" si="8">SUM(L17:L22)+L11</f>
        <v>0</v>
      </c>
      <c r="M23" s="276">
        <f t="shared" si="8"/>
        <v>0</v>
      </c>
      <c r="N23" s="276">
        <f t="shared" si="8"/>
        <v>0</v>
      </c>
      <c r="O23" s="276">
        <f t="shared" si="7"/>
        <v>0</v>
      </c>
      <c r="P23" s="276">
        <f t="shared" si="7"/>
        <v>0</v>
      </c>
      <c r="Q23" s="276">
        <f t="shared" si="7"/>
        <v>0</v>
      </c>
    </row>
    <row r="24" spans="1:17" s="277" customFormat="1" ht="15" customHeight="1">
      <c r="A24" s="75" t="s">
        <v>308</v>
      </c>
      <c r="B24" s="56" t="s">
        <v>309</v>
      </c>
      <c r="C24" s="58">
        <f t="shared" si="0"/>
        <v>0</v>
      </c>
      <c r="D24" s="58">
        <f t="shared" si="1"/>
        <v>0</v>
      </c>
      <c r="E24" s="58">
        <f t="shared" si="2"/>
        <v>0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277" customFormat="1" ht="15" customHeight="1">
      <c r="A25" s="62" t="s">
        <v>310</v>
      </c>
      <c r="B25" s="56" t="s">
        <v>311</v>
      </c>
      <c r="C25" s="58">
        <f t="shared" si="0"/>
        <v>0</v>
      </c>
      <c r="D25" s="58">
        <f t="shared" si="1"/>
        <v>0</v>
      </c>
      <c r="E25" s="58">
        <f t="shared" si="2"/>
        <v>0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277" customFormat="1" ht="15" customHeight="1">
      <c r="A26" s="75" t="s">
        <v>312</v>
      </c>
      <c r="B26" s="56" t="s">
        <v>313</v>
      </c>
      <c r="C26" s="58">
        <f t="shared" si="0"/>
        <v>0</v>
      </c>
      <c r="D26" s="58">
        <f t="shared" si="1"/>
        <v>0</v>
      </c>
      <c r="E26" s="58">
        <f t="shared" si="2"/>
        <v>0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277" customFormat="1" ht="15" customHeight="1">
      <c r="A27" s="75" t="s">
        <v>314</v>
      </c>
      <c r="B27" s="56" t="s">
        <v>315</v>
      </c>
      <c r="C27" s="58">
        <f t="shared" si="0"/>
        <v>0</v>
      </c>
      <c r="D27" s="58">
        <f t="shared" si="1"/>
        <v>0</v>
      </c>
      <c r="E27" s="58">
        <f t="shared" si="2"/>
        <v>0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277" customFormat="1" ht="15" customHeight="1">
      <c r="A28" s="83" t="s">
        <v>316</v>
      </c>
      <c r="B28" s="59" t="s">
        <v>317</v>
      </c>
      <c r="C28" s="58">
        <f t="shared" si="0"/>
        <v>0</v>
      </c>
      <c r="D28" s="58">
        <f t="shared" si="1"/>
        <v>0</v>
      </c>
      <c r="E28" s="58">
        <f t="shared" si="2"/>
        <v>0</v>
      </c>
      <c r="F28" s="186">
        <f>SUM(F24:F27)</f>
        <v>0</v>
      </c>
      <c r="G28" s="186">
        <f t="shared" ref="G28:H28" si="9">SUM(G24:G27)</f>
        <v>0</v>
      </c>
      <c r="H28" s="186">
        <f t="shared" si="9"/>
        <v>0</v>
      </c>
      <c r="I28" s="186">
        <f>SUM(I24:I27)</f>
        <v>0</v>
      </c>
      <c r="J28" s="186">
        <f t="shared" ref="J28:K28" si="10">SUM(J24:J27)</f>
        <v>0</v>
      </c>
      <c r="K28" s="186">
        <f t="shared" si="10"/>
        <v>0</v>
      </c>
      <c r="L28" s="186">
        <f>SUM(L24:L27)</f>
        <v>0</v>
      </c>
      <c r="M28" s="186">
        <f t="shared" ref="M28:N28" si="11">SUM(M24:M27)</f>
        <v>0</v>
      </c>
      <c r="N28" s="186">
        <f t="shared" si="11"/>
        <v>0</v>
      </c>
      <c r="O28" s="186">
        <f>SUM(O24:O27)</f>
        <v>0</v>
      </c>
      <c r="P28" s="186">
        <f t="shared" ref="P28:Q28" si="12">SUM(P24:P27)</f>
        <v>0</v>
      </c>
      <c r="Q28" s="186">
        <f t="shared" si="12"/>
        <v>0</v>
      </c>
    </row>
    <row r="29" spans="1:17" s="277" customFormat="1" ht="15" customHeight="1">
      <c r="A29" s="62" t="s">
        <v>318</v>
      </c>
      <c r="B29" s="56" t="s">
        <v>319</v>
      </c>
      <c r="C29" s="58">
        <f t="shared" si="0"/>
        <v>0</v>
      </c>
      <c r="D29" s="58">
        <f t="shared" si="1"/>
        <v>0</v>
      </c>
      <c r="E29" s="58">
        <f t="shared" si="2"/>
        <v>0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277" customFormat="1" ht="15" customHeight="1">
      <c r="A30" s="84" t="s">
        <v>320</v>
      </c>
      <c r="B30" s="59" t="s">
        <v>44</v>
      </c>
      <c r="C30" s="61">
        <f t="shared" si="0"/>
        <v>144249043</v>
      </c>
      <c r="D30" s="61">
        <f t="shared" si="1"/>
        <v>152929040</v>
      </c>
      <c r="E30" s="61">
        <f t="shared" si="2"/>
        <v>146013004</v>
      </c>
      <c r="F30" s="276">
        <f t="shared" ref="F30:Q30" si="13">F23+F28+F29</f>
        <v>144249043</v>
      </c>
      <c r="G30" s="276">
        <f t="shared" si="13"/>
        <v>152929040</v>
      </c>
      <c r="H30" s="276">
        <f t="shared" si="13"/>
        <v>146013004</v>
      </c>
      <c r="I30" s="276">
        <f t="shared" si="13"/>
        <v>0</v>
      </c>
      <c r="J30" s="276">
        <f t="shared" si="13"/>
        <v>0</v>
      </c>
      <c r="K30" s="276">
        <f t="shared" si="13"/>
        <v>0</v>
      </c>
      <c r="L30" s="276">
        <f t="shared" ref="L30:N30" si="14">L23+L28+L29</f>
        <v>0</v>
      </c>
      <c r="M30" s="276">
        <f t="shared" si="14"/>
        <v>0</v>
      </c>
      <c r="N30" s="276">
        <f t="shared" si="14"/>
        <v>0</v>
      </c>
      <c r="O30" s="276">
        <f t="shared" si="13"/>
        <v>0</v>
      </c>
      <c r="P30" s="276">
        <f t="shared" si="13"/>
        <v>0</v>
      </c>
      <c r="Q30" s="276">
        <f t="shared" si="13"/>
        <v>0</v>
      </c>
    </row>
  </sheetData>
  <mergeCells count="9">
    <mergeCell ref="A3:Q3"/>
    <mergeCell ref="A4:Q4"/>
    <mergeCell ref="C5:F5"/>
    <mergeCell ref="C6:E6"/>
    <mergeCell ref="F6:H6"/>
    <mergeCell ref="I6:K6"/>
    <mergeCell ref="O6:Q6"/>
    <mergeCell ref="P5:Q5"/>
    <mergeCell ref="L6:N6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AL194"/>
  <sheetViews>
    <sheetView zoomScale="70" zoomScaleNormal="70" workbookViewId="0">
      <pane xSplit="2" ySplit="8" topLeftCell="C162" activePane="bottomRight" state="frozen"/>
      <selection pane="topRight" activeCell="C1" sqref="C1"/>
      <selection pane="bottomLeft" activeCell="A9" sqref="A9"/>
      <selection pane="bottomRight"/>
    </sheetView>
  </sheetViews>
  <sheetFormatPr defaultRowHeight="12.75"/>
  <cols>
    <col min="1" max="1" width="85.5703125" style="284" customWidth="1"/>
    <col min="2" max="2" width="7.5703125" style="319" customWidth="1"/>
    <col min="3" max="21" width="16.28515625" style="284" customWidth="1"/>
    <col min="22" max="261" width="9.140625" style="284"/>
    <col min="262" max="262" width="4.28515625" style="284" customWidth="1"/>
    <col min="263" max="263" width="85.5703125" style="284" customWidth="1"/>
    <col min="264" max="264" width="7.5703125" style="284" customWidth="1"/>
    <col min="265" max="265" width="10.85546875" style="284" customWidth="1"/>
    <col min="266" max="266" width="18.28515625" style="284" customWidth="1"/>
    <col min="267" max="270" width="17.7109375" style="284" customWidth="1"/>
    <col min="271" max="517" width="9.140625" style="284"/>
    <col min="518" max="518" width="4.28515625" style="284" customWidth="1"/>
    <col min="519" max="519" width="85.5703125" style="284" customWidth="1"/>
    <col min="520" max="520" width="7.5703125" style="284" customWidth="1"/>
    <col min="521" max="521" width="10.85546875" style="284" customWidth="1"/>
    <col min="522" max="522" width="18.28515625" style="284" customWidth="1"/>
    <col min="523" max="526" width="17.7109375" style="284" customWidth="1"/>
    <col min="527" max="773" width="9.140625" style="284"/>
    <col min="774" max="774" width="4.28515625" style="284" customWidth="1"/>
    <col min="775" max="775" width="85.5703125" style="284" customWidth="1"/>
    <col min="776" max="776" width="7.5703125" style="284" customWidth="1"/>
    <col min="777" max="777" width="10.85546875" style="284" customWidth="1"/>
    <col min="778" max="778" width="18.28515625" style="284" customWidth="1"/>
    <col min="779" max="782" width="17.7109375" style="284" customWidth="1"/>
    <col min="783" max="1029" width="9.140625" style="284"/>
    <col min="1030" max="1030" width="4.28515625" style="284" customWidth="1"/>
    <col min="1031" max="1031" width="85.5703125" style="284" customWidth="1"/>
    <col min="1032" max="1032" width="7.5703125" style="284" customWidth="1"/>
    <col min="1033" max="1033" width="10.85546875" style="284" customWidth="1"/>
    <col min="1034" max="1034" width="18.28515625" style="284" customWidth="1"/>
    <col min="1035" max="1038" width="17.7109375" style="284" customWidth="1"/>
    <col min="1039" max="1285" width="9.140625" style="284"/>
    <col min="1286" max="1286" width="4.28515625" style="284" customWidth="1"/>
    <col min="1287" max="1287" width="85.5703125" style="284" customWidth="1"/>
    <col min="1288" max="1288" width="7.5703125" style="284" customWidth="1"/>
    <col min="1289" max="1289" width="10.85546875" style="284" customWidth="1"/>
    <col min="1290" max="1290" width="18.28515625" style="284" customWidth="1"/>
    <col min="1291" max="1294" width="17.7109375" style="284" customWidth="1"/>
    <col min="1295" max="1541" width="9.140625" style="284"/>
    <col min="1542" max="1542" width="4.28515625" style="284" customWidth="1"/>
    <col min="1543" max="1543" width="85.5703125" style="284" customWidth="1"/>
    <col min="1544" max="1544" width="7.5703125" style="284" customWidth="1"/>
    <col min="1545" max="1545" width="10.85546875" style="284" customWidth="1"/>
    <col min="1546" max="1546" width="18.28515625" style="284" customWidth="1"/>
    <col min="1547" max="1550" width="17.7109375" style="284" customWidth="1"/>
    <col min="1551" max="1797" width="9.140625" style="284"/>
    <col min="1798" max="1798" width="4.28515625" style="284" customWidth="1"/>
    <col min="1799" max="1799" width="85.5703125" style="284" customWidth="1"/>
    <col min="1800" max="1800" width="7.5703125" style="284" customWidth="1"/>
    <col min="1801" max="1801" width="10.85546875" style="284" customWidth="1"/>
    <col min="1802" max="1802" width="18.28515625" style="284" customWidth="1"/>
    <col min="1803" max="1806" width="17.7109375" style="284" customWidth="1"/>
    <col min="1807" max="2053" width="9.140625" style="284"/>
    <col min="2054" max="2054" width="4.28515625" style="284" customWidth="1"/>
    <col min="2055" max="2055" width="85.5703125" style="284" customWidth="1"/>
    <col min="2056" max="2056" width="7.5703125" style="284" customWidth="1"/>
    <col min="2057" max="2057" width="10.85546875" style="284" customWidth="1"/>
    <col min="2058" max="2058" width="18.28515625" style="284" customWidth="1"/>
    <col min="2059" max="2062" width="17.7109375" style="284" customWidth="1"/>
    <col min="2063" max="2309" width="9.140625" style="284"/>
    <col min="2310" max="2310" width="4.28515625" style="284" customWidth="1"/>
    <col min="2311" max="2311" width="85.5703125" style="284" customWidth="1"/>
    <col min="2312" max="2312" width="7.5703125" style="284" customWidth="1"/>
    <col min="2313" max="2313" width="10.85546875" style="284" customWidth="1"/>
    <col min="2314" max="2314" width="18.28515625" style="284" customWidth="1"/>
    <col min="2315" max="2318" width="17.7109375" style="284" customWidth="1"/>
    <col min="2319" max="2565" width="9.140625" style="284"/>
    <col min="2566" max="2566" width="4.28515625" style="284" customWidth="1"/>
    <col min="2567" max="2567" width="85.5703125" style="284" customWidth="1"/>
    <col min="2568" max="2568" width="7.5703125" style="284" customWidth="1"/>
    <col min="2569" max="2569" width="10.85546875" style="284" customWidth="1"/>
    <col min="2570" max="2570" width="18.28515625" style="284" customWidth="1"/>
    <col min="2571" max="2574" width="17.7109375" style="284" customWidth="1"/>
    <col min="2575" max="2821" width="9.140625" style="284"/>
    <col min="2822" max="2822" width="4.28515625" style="284" customWidth="1"/>
    <col min="2823" max="2823" width="85.5703125" style="284" customWidth="1"/>
    <col min="2824" max="2824" width="7.5703125" style="284" customWidth="1"/>
    <col min="2825" max="2825" width="10.85546875" style="284" customWidth="1"/>
    <col min="2826" max="2826" width="18.28515625" style="284" customWidth="1"/>
    <col min="2827" max="2830" width="17.7109375" style="284" customWidth="1"/>
    <col min="2831" max="3077" width="9.140625" style="284"/>
    <col min="3078" max="3078" width="4.28515625" style="284" customWidth="1"/>
    <col min="3079" max="3079" width="85.5703125" style="284" customWidth="1"/>
    <col min="3080" max="3080" width="7.5703125" style="284" customWidth="1"/>
    <col min="3081" max="3081" width="10.85546875" style="284" customWidth="1"/>
    <col min="3082" max="3082" width="18.28515625" style="284" customWidth="1"/>
    <col min="3083" max="3086" width="17.7109375" style="284" customWidth="1"/>
    <col min="3087" max="3333" width="9.140625" style="284"/>
    <col min="3334" max="3334" width="4.28515625" style="284" customWidth="1"/>
    <col min="3335" max="3335" width="85.5703125" style="284" customWidth="1"/>
    <col min="3336" max="3336" width="7.5703125" style="284" customWidth="1"/>
    <col min="3337" max="3337" width="10.85546875" style="284" customWidth="1"/>
    <col min="3338" max="3338" width="18.28515625" style="284" customWidth="1"/>
    <col min="3339" max="3342" width="17.7109375" style="284" customWidth="1"/>
    <col min="3343" max="3589" width="9.140625" style="284"/>
    <col min="3590" max="3590" width="4.28515625" style="284" customWidth="1"/>
    <col min="3591" max="3591" width="85.5703125" style="284" customWidth="1"/>
    <col min="3592" max="3592" width="7.5703125" style="284" customWidth="1"/>
    <col min="3593" max="3593" width="10.85546875" style="284" customWidth="1"/>
    <col min="3594" max="3594" width="18.28515625" style="284" customWidth="1"/>
    <col min="3595" max="3598" width="17.7109375" style="284" customWidth="1"/>
    <col min="3599" max="3845" width="9.140625" style="284"/>
    <col min="3846" max="3846" width="4.28515625" style="284" customWidth="1"/>
    <col min="3847" max="3847" width="85.5703125" style="284" customWidth="1"/>
    <col min="3848" max="3848" width="7.5703125" style="284" customWidth="1"/>
    <col min="3849" max="3849" width="10.85546875" style="284" customWidth="1"/>
    <col min="3850" max="3850" width="18.28515625" style="284" customWidth="1"/>
    <col min="3851" max="3854" width="17.7109375" style="284" customWidth="1"/>
    <col min="3855" max="4101" width="9.140625" style="284"/>
    <col min="4102" max="4102" width="4.28515625" style="284" customWidth="1"/>
    <col min="4103" max="4103" width="85.5703125" style="284" customWidth="1"/>
    <col min="4104" max="4104" width="7.5703125" style="284" customWidth="1"/>
    <col min="4105" max="4105" width="10.85546875" style="284" customWidth="1"/>
    <col min="4106" max="4106" width="18.28515625" style="284" customWidth="1"/>
    <col min="4107" max="4110" width="17.7109375" style="284" customWidth="1"/>
    <col min="4111" max="4357" width="9.140625" style="284"/>
    <col min="4358" max="4358" width="4.28515625" style="284" customWidth="1"/>
    <col min="4359" max="4359" width="85.5703125" style="284" customWidth="1"/>
    <col min="4360" max="4360" width="7.5703125" style="284" customWidth="1"/>
    <col min="4361" max="4361" width="10.85546875" style="284" customWidth="1"/>
    <col min="4362" max="4362" width="18.28515625" style="284" customWidth="1"/>
    <col min="4363" max="4366" width="17.7109375" style="284" customWidth="1"/>
    <col min="4367" max="4613" width="9.140625" style="284"/>
    <col min="4614" max="4614" width="4.28515625" style="284" customWidth="1"/>
    <col min="4615" max="4615" width="85.5703125" style="284" customWidth="1"/>
    <col min="4616" max="4616" width="7.5703125" style="284" customWidth="1"/>
    <col min="4617" max="4617" width="10.85546875" style="284" customWidth="1"/>
    <col min="4618" max="4618" width="18.28515625" style="284" customWidth="1"/>
    <col min="4619" max="4622" width="17.7109375" style="284" customWidth="1"/>
    <col min="4623" max="4869" width="9.140625" style="284"/>
    <col min="4870" max="4870" width="4.28515625" style="284" customWidth="1"/>
    <col min="4871" max="4871" width="85.5703125" style="284" customWidth="1"/>
    <col min="4872" max="4872" width="7.5703125" style="284" customWidth="1"/>
    <col min="4873" max="4873" width="10.85546875" style="284" customWidth="1"/>
    <col min="4874" max="4874" width="18.28515625" style="284" customWidth="1"/>
    <col min="4875" max="4878" width="17.7109375" style="284" customWidth="1"/>
    <col min="4879" max="5125" width="9.140625" style="284"/>
    <col min="5126" max="5126" width="4.28515625" style="284" customWidth="1"/>
    <col min="5127" max="5127" width="85.5703125" style="284" customWidth="1"/>
    <col min="5128" max="5128" width="7.5703125" style="284" customWidth="1"/>
    <col min="5129" max="5129" width="10.85546875" style="284" customWidth="1"/>
    <col min="5130" max="5130" width="18.28515625" style="284" customWidth="1"/>
    <col min="5131" max="5134" width="17.7109375" style="284" customWidth="1"/>
    <col min="5135" max="5381" width="9.140625" style="284"/>
    <col min="5382" max="5382" width="4.28515625" style="284" customWidth="1"/>
    <col min="5383" max="5383" width="85.5703125" style="284" customWidth="1"/>
    <col min="5384" max="5384" width="7.5703125" style="284" customWidth="1"/>
    <col min="5385" max="5385" width="10.85546875" style="284" customWidth="1"/>
    <col min="5386" max="5386" width="18.28515625" style="284" customWidth="1"/>
    <col min="5387" max="5390" width="17.7109375" style="284" customWidth="1"/>
    <col min="5391" max="5637" width="9.140625" style="284"/>
    <col min="5638" max="5638" width="4.28515625" style="284" customWidth="1"/>
    <col min="5639" max="5639" width="85.5703125" style="284" customWidth="1"/>
    <col min="5640" max="5640" width="7.5703125" style="284" customWidth="1"/>
    <col min="5641" max="5641" width="10.85546875" style="284" customWidth="1"/>
    <col min="5642" max="5642" width="18.28515625" style="284" customWidth="1"/>
    <col min="5643" max="5646" width="17.7109375" style="284" customWidth="1"/>
    <col min="5647" max="5893" width="9.140625" style="284"/>
    <col min="5894" max="5894" width="4.28515625" style="284" customWidth="1"/>
    <col min="5895" max="5895" width="85.5703125" style="284" customWidth="1"/>
    <col min="5896" max="5896" width="7.5703125" style="284" customWidth="1"/>
    <col min="5897" max="5897" width="10.85546875" style="284" customWidth="1"/>
    <col min="5898" max="5898" width="18.28515625" style="284" customWidth="1"/>
    <col min="5899" max="5902" width="17.7109375" style="284" customWidth="1"/>
    <col min="5903" max="6149" width="9.140625" style="284"/>
    <col min="6150" max="6150" width="4.28515625" style="284" customWidth="1"/>
    <col min="6151" max="6151" width="85.5703125" style="284" customWidth="1"/>
    <col min="6152" max="6152" width="7.5703125" style="284" customWidth="1"/>
    <col min="6153" max="6153" width="10.85546875" style="284" customWidth="1"/>
    <col min="6154" max="6154" width="18.28515625" style="284" customWidth="1"/>
    <col min="6155" max="6158" width="17.7109375" style="284" customWidth="1"/>
    <col min="6159" max="6405" width="9.140625" style="284"/>
    <col min="6406" max="6406" width="4.28515625" style="284" customWidth="1"/>
    <col min="6407" max="6407" width="85.5703125" style="284" customWidth="1"/>
    <col min="6408" max="6408" width="7.5703125" style="284" customWidth="1"/>
    <col min="6409" max="6409" width="10.85546875" style="284" customWidth="1"/>
    <col min="6410" max="6410" width="18.28515625" style="284" customWidth="1"/>
    <col min="6411" max="6414" width="17.7109375" style="284" customWidth="1"/>
    <col min="6415" max="6661" width="9.140625" style="284"/>
    <col min="6662" max="6662" width="4.28515625" style="284" customWidth="1"/>
    <col min="6663" max="6663" width="85.5703125" style="284" customWidth="1"/>
    <col min="6664" max="6664" width="7.5703125" style="284" customWidth="1"/>
    <col min="6665" max="6665" width="10.85546875" style="284" customWidth="1"/>
    <col min="6666" max="6666" width="18.28515625" style="284" customWidth="1"/>
    <col min="6667" max="6670" width="17.7109375" style="284" customWidth="1"/>
    <col min="6671" max="6917" width="9.140625" style="284"/>
    <col min="6918" max="6918" width="4.28515625" style="284" customWidth="1"/>
    <col min="6919" max="6919" width="85.5703125" style="284" customWidth="1"/>
    <col min="6920" max="6920" width="7.5703125" style="284" customWidth="1"/>
    <col min="6921" max="6921" width="10.85546875" style="284" customWidth="1"/>
    <col min="6922" max="6922" width="18.28515625" style="284" customWidth="1"/>
    <col min="6923" max="6926" width="17.7109375" style="284" customWidth="1"/>
    <col min="6927" max="7173" width="9.140625" style="284"/>
    <col min="7174" max="7174" width="4.28515625" style="284" customWidth="1"/>
    <col min="7175" max="7175" width="85.5703125" style="284" customWidth="1"/>
    <col min="7176" max="7176" width="7.5703125" style="284" customWidth="1"/>
    <col min="7177" max="7177" width="10.85546875" style="284" customWidth="1"/>
    <col min="7178" max="7178" width="18.28515625" style="284" customWidth="1"/>
    <col min="7179" max="7182" width="17.7109375" style="284" customWidth="1"/>
    <col min="7183" max="7429" width="9.140625" style="284"/>
    <col min="7430" max="7430" width="4.28515625" style="284" customWidth="1"/>
    <col min="7431" max="7431" width="85.5703125" style="284" customWidth="1"/>
    <col min="7432" max="7432" width="7.5703125" style="284" customWidth="1"/>
    <col min="7433" max="7433" width="10.85546875" style="284" customWidth="1"/>
    <col min="7434" max="7434" width="18.28515625" style="284" customWidth="1"/>
    <col min="7435" max="7438" width="17.7109375" style="284" customWidth="1"/>
    <col min="7439" max="7685" width="9.140625" style="284"/>
    <col min="7686" max="7686" width="4.28515625" style="284" customWidth="1"/>
    <col min="7687" max="7687" width="85.5703125" style="284" customWidth="1"/>
    <col min="7688" max="7688" width="7.5703125" style="284" customWidth="1"/>
    <col min="7689" max="7689" width="10.85546875" style="284" customWidth="1"/>
    <col min="7690" max="7690" width="18.28515625" style="284" customWidth="1"/>
    <col min="7691" max="7694" width="17.7109375" style="284" customWidth="1"/>
    <col min="7695" max="7941" width="9.140625" style="284"/>
    <col min="7942" max="7942" width="4.28515625" style="284" customWidth="1"/>
    <col min="7943" max="7943" width="85.5703125" style="284" customWidth="1"/>
    <col min="7944" max="7944" width="7.5703125" style="284" customWidth="1"/>
    <col min="7945" max="7945" width="10.85546875" style="284" customWidth="1"/>
    <col min="7946" max="7946" width="18.28515625" style="284" customWidth="1"/>
    <col min="7947" max="7950" width="17.7109375" style="284" customWidth="1"/>
    <col min="7951" max="8197" width="9.140625" style="284"/>
    <col min="8198" max="8198" width="4.28515625" style="284" customWidth="1"/>
    <col min="8199" max="8199" width="85.5703125" style="284" customWidth="1"/>
    <col min="8200" max="8200" width="7.5703125" style="284" customWidth="1"/>
    <col min="8201" max="8201" width="10.85546875" style="284" customWidth="1"/>
    <col min="8202" max="8202" width="18.28515625" style="284" customWidth="1"/>
    <col min="8203" max="8206" width="17.7109375" style="284" customWidth="1"/>
    <col min="8207" max="8453" width="9.140625" style="284"/>
    <col min="8454" max="8454" width="4.28515625" style="284" customWidth="1"/>
    <col min="8455" max="8455" width="85.5703125" style="284" customWidth="1"/>
    <col min="8456" max="8456" width="7.5703125" style="284" customWidth="1"/>
    <col min="8457" max="8457" width="10.85546875" style="284" customWidth="1"/>
    <col min="8458" max="8458" width="18.28515625" style="284" customWidth="1"/>
    <col min="8459" max="8462" width="17.7109375" style="284" customWidth="1"/>
    <col min="8463" max="8709" width="9.140625" style="284"/>
    <col min="8710" max="8710" width="4.28515625" style="284" customWidth="1"/>
    <col min="8711" max="8711" width="85.5703125" style="284" customWidth="1"/>
    <col min="8712" max="8712" width="7.5703125" style="284" customWidth="1"/>
    <col min="8713" max="8713" width="10.85546875" style="284" customWidth="1"/>
    <col min="8714" max="8714" width="18.28515625" style="284" customWidth="1"/>
    <col min="8715" max="8718" width="17.7109375" style="284" customWidth="1"/>
    <col min="8719" max="8965" width="9.140625" style="284"/>
    <col min="8966" max="8966" width="4.28515625" style="284" customWidth="1"/>
    <col min="8967" max="8967" width="85.5703125" style="284" customWidth="1"/>
    <col min="8968" max="8968" width="7.5703125" style="284" customWidth="1"/>
    <col min="8969" max="8969" width="10.85546875" style="284" customWidth="1"/>
    <col min="8970" max="8970" width="18.28515625" style="284" customWidth="1"/>
    <col min="8971" max="8974" width="17.7109375" style="284" customWidth="1"/>
    <col min="8975" max="9221" width="9.140625" style="284"/>
    <col min="9222" max="9222" width="4.28515625" style="284" customWidth="1"/>
    <col min="9223" max="9223" width="85.5703125" style="284" customWidth="1"/>
    <col min="9224" max="9224" width="7.5703125" style="284" customWidth="1"/>
    <col min="9225" max="9225" width="10.85546875" style="284" customWidth="1"/>
    <col min="9226" max="9226" width="18.28515625" style="284" customWidth="1"/>
    <col min="9227" max="9230" width="17.7109375" style="284" customWidth="1"/>
    <col min="9231" max="9477" width="9.140625" style="284"/>
    <col min="9478" max="9478" width="4.28515625" style="284" customWidth="1"/>
    <col min="9479" max="9479" width="85.5703125" style="284" customWidth="1"/>
    <col min="9480" max="9480" width="7.5703125" style="284" customWidth="1"/>
    <col min="9481" max="9481" width="10.85546875" style="284" customWidth="1"/>
    <col min="9482" max="9482" width="18.28515625" style="284" customWidth="1"/>
    <col min="9483" max="9486" width="17.7109375" style="284" customWidth="1"/>
    <col min="9487" max="9733" width="9.140625" style="284"/>
    <col min="9734" max="9734" width="4.28515625" style="284" customWidth="1"/>
    <col min="9735" max="9735" width="85.5703125" style="284" customWidth="1"/>
    <col min="9736" max="9736" width="7.5703125" style="284" customWidth="1"/>
    <col min="9737" max="9737" width="10.85546875" style="284" customWidth="1"/>
    <col min="9738" max="9738" width="18.28515625" style="284" customWidth="1"/>
    <col min="9739" max="9742" width="17.7109375" style="284" customWidth="1"/>
    <col min="9743" max="9989" width="9.140625" style="284"/>
    <col min="9990" max="9990" width="4.28515625" style="284" customWidth="1"/>
    <col min="9991" max="9991" width="85.5703125" style="284" customWidth="1"/>
    <col min="9992" max="9992" width="7.5703125" style="284" customWidth="1"/>
    <col min="9993" max="9993" width="10.85546875" style="284" customWidth="1"/>
    <col min="9994" max="9994" width="18.28515625" style="284" customWidth="1"/>
    <col min="9995" max="9998" width="17.7109375" style="284" customWidth="1"/>
    <col min="9999" max="10245" width="9.140625" style="284"/>
    <col min="10246" max="10246" width="4.28515625" style="284" customWidth="1"/>
    <col min="10247" max="10247" width="85.5703125" style="284" customWidth="1"/>
    <col min="10248" max="10248" width="7.5703125" style="284" customWidth="1"/>
    <col min="10249" max="10249" width="10.85546875" style="284" customWidth="1"/>
    <col min="10250" max="10250" width="18.28515625" style="284" customWidth="1"/>
    <col min="10251" max="10254" width="17.7109375" style="284" customWidth="1"/>
    <col min="10255" max="10501" width="9.140625" style="284"/>
    <col min="10502" max="10502" width="4.28515625" style="284" customWidth="1"/>
    <col min="10503" max="10503" width="85.5703125" style="284" customWidth="1"/>
    <col min="10504" max="10504" width="7.5703125" style="284" customWidth="1"/>
    <col min="10505" max="10505" width="10.85546875" style="284" customWidth="1"/>
    <col min="10506" max="10506" width="18.28515625" style="284" customWidth="1"/>
    <col min="10507" max="10510" width="17.7109375" style="284" customWidth="1"/>
    <col min="10511" max="10757" width="9.140625" style="284"/>
    <col min="10758" max="10758" width="4.28515625" style="284" customWidth="1"/>
    <col min="10759" max="10759" width="85.5703125" style="284" customWidth="1"/>
    <col min="10760" max="10760" width="7.5703125" style="284" customWidth="1"/>
    <col min="10761" max="10761" width="10.85546875" style="284" customWidth="1"/>
    <col min="10762" max="10762" width="18.28515625" style="284" customWidth="1"/>
    <col min="10763" max="10766" width="17.7109375" style="284" customWidth="1"/>
    <col min="10767" max="11013" width="9.140625" style="284"/>
    <col min="11014" max="11014" width="4.28515625" style="284" customWidth="1"/>
    <col min="11015" max="11015" width="85.5703125" style="284" customWidth="1"/>
    <col min="11016" max="11016" width="7.5703125" style="284" customWidth="1"/>
    <col min="11017" max="11017" width="10.85546875" style="284" customWidth="1"/>
    <col min="11018" max="11018" width="18.28515625" style="284" customWidth="1"/>
    <col min="11019" max="11022" width="17.7109375" style="284" customWidth="1"/>
    <col min="11023" max="11269" width="9.140625" style="284"/>
    <col min="11270" max="11270" width="4.28515625" style="284" customWidth="1"/>
    <col min="11271" max="11271" width="85.5703125" style="284" customWidth="1"/>
    <col min="11272" max="11272" width="7.5703125" style="284" customWidth="1"/>
    <col min="11273" max="11273" width="10.85546875" style="284" customWidth="1"/>
    <col min="11274" max="11274" width="18.28515625" style="284" customWidth="1"/>
    <col min="11275" max="11278" width="17.7109375" style="284" customWidth="1"/>
    <col min="11279" max="11525" width="9.140625" style="284"/>
    <col min="11526" max="11526" width="4.28515625" style="284" customWidth="1"/>
    <col min="11527" max="11527" width="85.5703125" style="284" customWidth="1"/>
    <col min="11528" max="11528" width="7.5703125" style="284" customWidth="1"/>
    <col min="11529" max="11529" width="10.85546875" style="284" customWidth="1"/>
    <col min="11530" max="11530" width="18.28515625" style="284" customWidth="1"/>
    <col min="11531" max="11534" width="17.7109375" style="284" customWidth="1"/>
    <col min="11535" max="11781" width="9.140625" style="284"/>
    <col min="11782" max="11782" width="4.28515625" style="284" customWidth="1"/>
    <col min="11783" max="11783" width="85.5703125" style="284" customWidth="1"/>
    <col min="11784" max="11784" width="7.5703125" style="284" customWidth="1"/>
    <col min="11785" max="11785" width="10.85546875" style="284" customWidth="1"/>
    <col min="11786" max="11786" width="18.28515625" style="284" customWidth="1"/>
    <col min="11787" max="11790" width="17.7109375" style="284" customWidth="1"/>
    <col min="11791" max="12037" width="9.140625" style="284"/>
    <col min="12038" max="12038" width="4.28515625" style="284" customWidth="1"/>
    <col min="12039" max="12039" width="85.5703125" style="284" customWidth="1"/>
    <col min="12040" max="12040" width="7.5703125" style="284" customWidth="1"/>
    <col min="12041" max="12041" width="10.85546875" style="284" customWidth="1"/>
    <col min="12042" max="12042" width="18.28515625" style="284" customWidth="1"/>
    <col min="12043" max="12046" width="17.7109375" style="284" customWidth="1"/>
    <col min="12047" max="12293" width="9.140625" style="284"/>
    <col min="12294" max="12294" width="4.28515625" style="284" customWidth="1"/>
    <col min="12295" max="12295" width="85.5703125" style="284" customWidth="1"/>
    <col min="12296" max="12296" width="7.5703125" style="284" customWidth="1"/>
    <col min="12297" max="12297" width="10.85546875" style="284" customWidth="1"/>
    <col min="12298" max="12298" width="18.28515625" style="284" customWidth="1"/>
    <col min="12299" max="12302" width="17.7109375" style="284" customWidth="1"/>
    <col min="12303" max="12549" width="9.140625" style="284"/>
    <col min="12550" max="12550" width="4.28515625" style="284" customWidth="1"/>
    <col min="12551" max="12551" width="85.5703125" style="284" customWidth="1"/>
    <col min="12552" max="12552" width="7.5703125" style="284" customWidth="1"/>
    <col min="12553" max="12553" width="10.85546875" style="284" customWidth="1"/>
    <col min="12554" max="12554" width="18.28515625" style="284" customWidth="1"/>
    <col min="12555" max="12558" width="17.7109375" style="284" customWidth="1"/>
    <col min="12559" max="12805" width="9.140625" style="284"/>
    <col min="12806" max="12806" width="4.28515625" style="284" customWidth="1"/>
    <col min="12807" max="12807" width="85.5703125" style="284" customWidth="1"/>
    <col min="12808" max="12808" width="7.5703125" style="284" customWidth="1"/>
    <col min="12809" max="12809" width="10.85546875" style="284" customWidth="1"/>
    <col min="12810" max="12810" width="18.28515625" style="284" customWidth="1"/>
    <col min="12811" max="12814" width="17.7109375" style="284" customWidth="1"/>
    <col min="12815" max="13061" width="9.140625" style="284"/>
    <col min="13062" max="13062" width="4.28515625" style="284" customWidth="1"/>
    <col min="13063" max="13063" width="85.5703125" style="284" customWidth="1"/>
    <col min="13064" max="13064" width="7.5703125" style="284" customWidth="1"/>
    <col min="13065" max="13065" width="10.85546875" style="284" customWidth="1"/>
    <col min="13066" max="13066" width="18.28515625" style="284" customWidth="1"/>
    <col min="13067" max="13070" width="17.7109375" style="284" customWidth="1"/>
    <col min="13071" max="13317" width="9.140625" style="284"/>
    <col min="13318" max="13318" width="4.28515625" style="284" customWidth="1"/>
    <col min="13319" max="13319" width="85.5703125" style="284" customWidth="1"/>
    <col min="13320" max="13320" width="7.5703125" style="284" customWidth="1"/>
    <col min="13321" max="13321" width="10.85546875" style="284" customWidth="1"/>
    <col min="13322" max="13322" width="18.28515625" style="284" customWidth="1"/>
    <col min="13323" max="13326" width="17.7109375" style="284" customWidth="1"/>
    <col min="13327" max="13573" width="9.140625" style="284"/>
    <col min="13574" max="13574" width="4.28515625" style="284" customWidth="1"/>
    <col min="13575" max="13575" width="85.5703125" style="284" customWidth="1"/>
    <col min="13576" max="13576" width="7.5703125" style="284" customWidth="1"/>
    <col min="13577" max="13577" width="10.85546875" style="284" customWidth="1"/>
    <col min="13578" max="13578" width="18.28515625" style="284" customWidth="1"/>
    <col min="13579" max="13582" width="17.7109375" style="284" customWidth="1"/>
    <col min="13583" max="13829" width="9.140625" style="284"/>
    <col min="13830" max="13830" width="4.28515625" style="284" customWidth="1"/>
    <col min="13831" max="13831" width="85.5703125" style="284" customWidth="1"/>
    <col min="13832" max="13832" width="7.5703125" style="284" customWidth="1"/>
    <col min="13833" max="13833" width="10.85546875" style="284" customWidth="1"/>
    <col min="13834" max="13834" width="18.28515625" style="284" customWidth="1"/>
    <col min="13835" max="13838" width="17.7109375" style="284" customWidth="1"/>
    <col min="13839" max="14085" width="9.140625" style="284"/>
    <col min="14086" max="14086" width="4.28515625" style="284" customWidth="1"/>
    <col min="14087" max="14087" width="85.5703125" style="284" customWidth="1"/>
    <col min="14088" max="14088" width="7.5703125" style="284" customWidth="1"/>
    <col min="14089" max="14089" width="10.85546875" style="284" customWidth="1"/>
    <col min="14090" max="14090" width="18.28515625" style="284" customWidth="1"/>
    <col min="14091" max="14094" width="17.7109375" style="284" customWidth="1"/>
    <col min="14095" max="14341" width="9.140625" style="284"/>
    <col min="14342" max="14342" width="4.28515625" style="284" customWidth="1"/>
    <col min="14343" max="14343" width="85.5703125" style="284" customWidth="1"/>
    <col min="14344" max="14344" width="7.5703125" style="284" customWidth="1"/>
    <col min="14345" max="14345" width="10.85546875" style="284" customWidth="1"/>
    <col min="14346" max="14346" width="18.28515625" style="284" customWidth="1"/>
    <col min="14347" max="14350" width="17.7109375" style="284" customWidth="1"/>
    <col min="14351" max="14597" width="9.140625" style="284"/>
    <col min="14598" max="14598" width="4.28515625" style="284" customWidth="1"/>
    <col min="14599" max="14599" width="85.5703125" style="284" customWidth="1"/>
    <col min="14600" max="14600" width="7.5703125" style="284" customWidth="1"/>
    <col min="14601" max="14601" width="10.85546875" style="284" customWidth="1"/>
    <col min="14602" max="14602" width="18.28515625" style="284" customWidth="1"/>
    <col min="14603" max="14606" width="17.7109375" style="284" customWidth="1"/>
    <col min="14607" max="14853" width="9.140625" style="284"/>
    <col min="14854" max="14854" width="4.28515625" style="284" customWidth="1"/>
    <col min="14855" max="14855" width="85.5703125" style="284" customWidth="1"/>
    <col min="14856" max="14856" width="7.5703125" style="284" customWidth="1"/>
    <col min="14857" max="14857" width="10.85546875" style="284" customWidth="1"/>
    <col min="14858" max="14858" width="18.28515625" style="284" customWidth="1"/>
    <col min="14859" max="14862" width="17.7109375" style="284" customWidth="1"/>
    <col min="14863" max="15109" width="9.140625" style="284"/>
    <col min="15110" max="15110" width="4.28515625" style="284" customWidth="1"/>
    <col min="15111" max="15111" width="85.5703125" style="284" customWidth="1"/>
    <col min="15112" max="15112" width="7.5703125" style="284" customWidth="1"/>
    <col min="15113" max="15113" width="10.85546875" style="284" customWidth="1"/>
    <col min="15114" max="15114" width="18.28515625" style="284" customWidth="1"/>
    <col min="15115" max="15118" width="17.7109375" style="284" customWidth="1"/>
    <col min="15119" max="15365" width="9.140625" style="284"/>
    <col min="15366" max="15366" width="4.28515625" style="284" customWidth="1"/>
    <col min="15367" max="15367" width="85.5703125" style="284" customWidth="1"/>
    <col min="15368" max="15368" width="7.5703125" style="284" customWidth="1"/>
    <col min="15369" max="15369" width="10.85546875" style="284" customWidth="1"/>
    <col min="15370" max="15370" width="18.28515625" style="284" customWidth="1"/>
    <col min="15371" max="15374" width="17.7109375" style="284" customWidth="1"/>
    <col min="15375" max="15621" width="9.140625" style="284"/>
    <col min="15622" max="15622" width="4.28515625" style="284" customWidth="1"/>
    <col min="15623" max="15623" width="85.5703125" style="284" customWidth="1"/>
    <col min="15624" max="15624" width="7.5703125" style="284" customWidth="1"/>
    <col min="15625" max="15625" width="10.85546875" style="284" customWidth="1"/>
    <col min="15626" max="15626" width="18.28515625" style="284" customWidth="1"/>
    <col min="15627" max="15630" width="17.7109375" style="284" customWidth="1"/>
    <col min="15631" max="15877" width="9.140625" style="284"/>
    <col min="15878" max="15878" width="4.28515625" style="284" customWidth="1"/>
    <col min="15879" max="15879" width="85.5703125" style="284" customWidth="1"/>
    <col min="15880" max="15880" width="7.5703125" style="284" customWidth="1"/>
    <col min="15881" max="15881" width="10.85546875" style="284" customWidth="1"/>
    <col min="15882" max="15882" width="18.28515625" style="284" customWidth="1"/>
    <col min="15883" max="15886" width="17.7109375" style="284" customWidth="1"/>
    <col min="15887" max="16133" width="9.140625" style="284"/>
    <col min="16134" max="16134" width="4.28515625" style="284" customWidth="1"/>
    <col min="16135" max="16135" width="85.5703125" style="284" customWidth="1"/>
    <col min="16136" max="16136" width="7.5703125" style="284" customWidth="1"/>
    <col min="16137" max="16137" width="10.85546875" style="284" customWidth="1"/>
    <col min="16138" max="16138" width="18.28515625" style="284" customWidth="1"/>
    <col min="16139" max="16142" width="17.7109375" style="284" customWidth="1"/>
    <col min="16143" max="16384" width="9.140625" style="284"/>
  </cols>
  <sheetData>
    <row r="1" spans="1:38">
      <c r="A1" s="230" t="s">
        <v>1204</v>
      </c>
      <c r="B1" s="283"/>
    </row>
    <row r="2" spans="1:38" ht="23.25" customHeight="1">
      <c r="A2" s="706" t="s">
        <v>1076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</row>
    <row r="3" spans="1:38" ht="23.25" customHeight="1">
      <c r="A3" s="706" t="s">
        <v>1159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</row>
    <row r="4" spans="1:38" ht="13.5" customHeigh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723" t="s">
        <v>1010</v>
      </c>
      <c r="S4" s="723"/>
    </row>
    <row r="5" spans="1:38" ht="6" customHeight="1" thickBot="1">
      <c r="A5" s="286"/>
      <c r="B5" s="286"/>
    </row>
    <row r="6" spans="1:38" ht="39.950000000000003" customHeight="1">
      <c r="A6" s="287"/>
      <c r="B6" s="288"/>
      <c r="C6" s="731" t="s">
        <v>979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3"/>
    </row>
    <row r="7" spans="1:38" s="292" customFormat="1" ht="84">
      <c r="A7" s="289" t="s">
        <v>51</v>
      </c>
      <c r="B7" s="290" t="s">
        <v>52</v>
      </c>
      <c r="C7" s="290" t="s">
        <v>393</v>
      </c>
      <c r="D7" s="96" t="s">
        <v>1120</v>
      </c>
      <c r="E7" s="96" t="s">
        <v>1122</v>
      </c>
      <c r="F7" s="291" t="s">
        <v>988</v>
      </c>
      <c r="G7" s="290" t="s">
        <v>989</v>
      </c>
      <c r="H7" s="96" t="s">
        <v>1123</v>
      </c>
      <c r="I7" s="96" t="s">
        <v>1124</v>
      </c>
      <c r="J7" s="96" t="s">
        <v>1125</v>
      </c>
      <c r="K7" s="96" t="s">
        <v>1121</v>
      </c>
      <c r="L7" s="96" t="s">
        <v>1126</v>
      </c>
      <c r="M7" s="96" t="s">
        <v>1160</v>
      </c>
      <c r="N7" s="96" t="s">
        <v>1127</v>
      </c>
      <c r="O7" s="96" t="s">
        <v>1128</v>
      </c>
      <c r="P7" s="291" t="s">
        <v>1028</v>
      </c>
      <c r="Q7" s="96" t="s">
        <v>1161</v>
      </c>
      <c r="R7" s="291" t="s">
        <v>1030</v>
      </c>
      <c r="S7" s="96" t="s">
        <v>1086</v>
      </c>
      <c r="T7" s="291" t="s">
        <v>985</v>
      </c>
      <c r="U7" s="671" t="s">
        <v>1129</v>
      </c>
    </row>
    <row r="8" spans="1:38" ht="4.5" customHeight="1">
      <c r="A8" s="293"/>
      <c r="B8" s="294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6"/>
    </row>
    <row r="9" spans="1:38" ht="15" customHeight="1">
      <c r="A9" s="297" t="s">
        <v>54</v>
      </c>
      <c r="B9" s="298" t="s">
        <v>55</v>
      </c>
      <c r="C9" s="299">
        <f t="shared" ref="C9:C15" si="0">SUM(D9:U9)</f>
        <v>86623166</v>
      </c>
      <c r="D9" s="299"/>
      <c r="E9" s="299"/>
      <c r="F9" s="299">
        <v>86623166</v>
      </c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1"/>
    </row>
    <row r="10" spans="1:38" ht="15" customHeight="1">
      <c r="A10" s="297" t="s">
        <v>56</v>
      </c>
      <c r="B10" s="298" t="s">
        <v>57</v>
      </c>
      <c r="C10" s="299">
        <f t="shared" si="0"/>
        <v>57714990</v>
      </c>
      <c r="D10" s="299"/>
      <c r="E10" s="299"/>
      <c r="F10" s="299">
        <v>57714990</v>
      </c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</row>
    <row r="11" spans="1:38" ht="15" customHeight="1">
      <c r="A11" s="56" t="s">
        <v>1151</v>
      </c>
      <c r="B11" s="57" t="s">
        <v>1153</v>
      </c>
      <c r="C11" s="299">
        <f t="shared" si="0"/>
        <v>17447458</v>
      </c>
      <c r="D11" s="299"/>
      <c r="E11" s="299"/>
      <c r="F11" s="299">
        <v>17447458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1"/>
    </row>
    <row r="12" spans="1:38" ht="15" customHeight="1">
      <c r="A12" s="56" t="s">
        <v>1152</v>
      </c>
      <c r="B12" s="57" t="s">
        <v>1154</v>
      </c>
      <c r="C12" s="299">
        <f t="shared" si="0"/>
        <v>13129819</v>
      </c>
      <c r="D12" s="299"/>
      <c r="E12" s="299"/>
      <c r="F12" s="299">
        <v>13129819</v>
      </c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1"/>
    </row>
    <row r="13" spans="1:38" ht="15" customHeight="1">
      <c r="A13" s="297" t="s">
        <v>58</v>
      </c>
      <c r="B13" s="298" t="s">
        <v>59</v>
      </c>
      <c r="C13" s="299">
        <f t="shared" si="0"/>
        <v>5556661</v>
      </c>
      <c r="D13" s="299"/>
      <c r="E13" s="299"/>
      <c r="F13" s="299">
        <v>5556661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1"/>
    </row>
    <row r="14" spans="1:38" ht="15" customHeight="1">
      <c r="A14" s="297" t="s">
        <v>60</v>
      </c>
      <c r="B14" s="298" t="s">
        <v>61</v>
      </c>
      <c r="C14" s="299">
        <f t="shared" si="0"/>
        <v>11649942</v>
      </c>
      <c r="D14" s="299"/>
      <c r="E14" s="299"/>
      <c r="F14" s="299">
        <v>11649942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1"/>
    </row>
    <row r="15" spans="1:38" ht="15" customHeight="1">
      <c r="A15" s="297" t="s">
        <v>62</v>
      </c>
      <c r="B15" s="298" t="s">
        <v>63</v>
      </c>
      <c r="C15" s="299">
        <f t="shared" si="0"/>
        <v>3050501</v>
      </c>
      <c r="D15" s="299"/>
      <c r="E15" s="299"/>
      <c r="F15" s="299">
        <v>3050501</v>
      </c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1"/>
    </row>
    <row r="16" spans="1:38" ht="15" customHeight="1">
      <c r="A16" s="302" t="s">
        <v>64</v>
      </c>
      <c r="B16" s="303" t="s">
        <v>65</v>
      </c>
      <c r="C16" s="304">
        <f t="shared" ref="C16" si="1">SUM(C9:C15)</f>
        <v>195172537</v>
      </c>
      <c r="D16" s="304">
        <f t="shared" ref="D16" si="2">SUM(D9:D15)</f>
        <v>0</v>
      </c>
      <c r="E16" s="304">
        <f t="shared" ref="E16:F16" si="3">SUM(E9:E15)</f>
        <v>0</v>
      </c>
      <c r="F16" s="304">
        <f t="shared" si="3"/>
        <v>195172537</v>
      </c>
      <c r="G16" s="305">
        <f t="shared" ref="G16:H16" si="4">SUM(G9:G15)</f>
        <v>0</v>
      </c>
      <c r="H16" s="305">
        <f t="shared" si="4"/>
        <v>0</v>
      </c>
      <c r="I16" s="305">
        <f t="shared" ref="I16:L16" si="5">SUM(I9:I15)</f>
        <v>0</v>
      </c>
      <c r="J16" s="305">
        <f t="shared" si="5"/>
        <v>0</v>
      </c>
      <c r="K16" s="305">
        <f t="shared" si="5"/>
        <v>0</v>
      </c>
      <c r="L16" s="305">
        <f t="shared" si="5"/>
        <v>0</v>
      </c>
      <c r="M16" s="305">
        <f>SUM(M9:M15)</f>
        <v>0</v>
      </c>
      <c r="N16" s="305">
        <f t="shared" ref="N16" si="6">SUM(N9:N15)</f>
        <v>0</v>
      </c>
      <c r="O16" s="305">
        <f t="shared" ref="O16" si="7">SUM(O9:O15)</f>
        <v>0</v>
      </c>
      <c r="P16" s="305">
        <f t="shared" ref="P16:U16" si="8">SUM(P9:P15)</f>
        <v>0</v>
      </c>
      <c r="Q16" s="305">
        <f t="shared" si="8"/>
        <v>0</v>
      </c>
      <c r="R16" s="305">
        <f t="shared" si="8"/>
        <v>0</v>
      </c>
      <c r="S16" s="305">
        <f t="shared" si="8"/>
        <v>0</v>
      </c>
      <c r="T16" s="305">
        <f t="shared" si="8"/>
        <v>0</v>
      </c>
      <c r="U16" s="306">
        <f t="shared" si="8"/>
        <v>0</v>
      </c>
    </row>
    <row r="17" spans="1:21" ht="15" customHeight="1">
      <c r="A17" s="297" t="s">
        <v>66</v>
      </c>
      <c r="B17" s="298" t="s">
        <v>67</v>
      </c>
      <c r="C17" s="299">
        <f t="shared" ref="C17:C27" si="9">SUM(D17:U17)</f>
        <v>0</v>
      </c>
      <c r="D17" s="299"/>
      <c r="E17" s="299"/>
      <c r="F17" s="299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1"/>
    </row>
    <row r="18" spans="1:21" ht="15" customHeight="1">
      <c r="A18" s="297" t="s">
        <v>68</v>
      </c>
      <c r="B18" s="298" t="s">
        <v>69</v>
      </c>
      <c r="C18" s="299">
        <f t="shared" si="9"/>
        <v>0</v>
      </c>
      <c r="D18" s="299"/>
      <c r="E18" s="299"/>
      <c r="F18" s="299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1"/>
    </row>
    <row r="19" spans="1:21" ht="15" customHeight="1">
      <c r="A19" s="297" t="s">
        <v>70</v>
      </c>
      <c r="B19" s="298" t="s">
        <v>71</v>
      </c>
      <c r="C19" s="299">
        <f t="shared" si="9"/>
        <v>0</v>
      </c>
      <c r="D19" s="299"/>
      <c r="E19" s="299"/>
      <c r="F19" s="299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1"/>
    </row>
    <row r="20" spans="1:21" ht="15" customHeight="1">
      <c r="A20" s="297" t="s">
        <v>331</v>
      </c>
      <c r="B20" s="298" t="s">
        <v>73</v>
      </c>
      <c r="C20" s="299">
        <f t="shared" si="9"/>
        <v>0</v>
      </c>
      <c r="D20" s="299"/>
      <c r="E20" s="299"/>
      <c r="F20" s="299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1"/>
    </row>
    <row r="21" spans="1:21" ht="15" customHeight="1">
      <c r="A21" s="297" t="s">
        <v>74</v>
      </c>
      <c r="B21" s="298" t="s">
        <v>75</v>
      </c>
      <c r="C21" s="299">
        <f t="shared" si="9"/>
        <v>14151046</v>
      </c>
      <c r="D21" s="299"/>
      <c r="E21" s="299"/>
      <c r="F21" s="299"/>
      <c r="G21" s="300">
        <v>200000</v>
      </c>
      <c r="H21" s="299">
        <v>2222961</v>
      </c>
      <c r="I21" s="299"/>
      <c r="J21" s="299"/>
      <c r="K21" s="299">
        <v>1686498</v>
      </c>
      <c r="L21" s="299">
        <v>278932</v>
      </c>
      <c r="M21" s="299"/>
      <c r="N21" s="300">
        <v>8577700</v>
      </c>
      <c r="O21" s="300"/>
      <c r="P21" s="300">
        <v>699998</v>
      </c>
      <c r="Q21" s="300"/>
      <c r="R21" s="300"/>
      <c r="S21" s="300">
        <v>484957</v>
      </c>
      <c r="T21" s="300"/>
      <c r="U21" s="301"/>
    </row>
    <row r="22" spans="1:21" ht="15" customHeight="1">
      <c r="A22" s="302" t="s">
        <v>76</v>
      </c>
      <c r="B22" s="303" t="s">
        <v>8</v>
      </c>
      <c r="C22" s="304">
        <f t="shared" si="9"/>
        <v>209323583</v>
      </c>
      <c r="D22" s="305">
        <f>SUM(D16:D21)</f>
        <v>0</v>
      </c>
      <c r="E22" s="305">
        <f t="shared" ref="E22:F22" si="10">SUM(E16:E21)</f>
        <v>0</v>
      </c>
      <c r="F22" s="305">
        <f t="shared" si="10"/>
        <v>195172537</v>
      </c>
      <c r="G22" s="305">
        <f t="shared" ref="G22:H22" si="11">SUM(G16:G21)</f>
        <v>200000</v>
      </c>
      <c r="H22" s="305">
        <f t="shared" si="11"/>
        <v>2222961</v>
      </c>
      <c r="I22" s="305">
        <f t="shared" ref="I22:L22" si="12">SUM(I16:I21)</f>
        <v>0</v>
      </c>
      <c r="J22" s="305">
        <f t="shared" si="12"/>
        <v>0</v>
      </c>
      <c r="K22" s="305">
        <f t="shared" si="12"/>
        <v>1686498</v>
      </c>
      <c r="L22" s="305">
        <f t="shared" si="12"/>
        <v>278932</v>
      </c>
      <c r="M22" s="305">
        <f>SUM(M16:M21)</f>
        <v>0</v>
      </c>
      <c r="N22" s="305">
        <f t="shared" ref="N22" si="13">SUM(N16:N21)</f>
        <v>8577700</v>
      </c>
      <c r="O22" s="305">
        <f t="shared" ref="O22" si="14">SUM(O16:O21)</f>
        <v>0</v>
      </c>
      <c r="P22" s="305">
        <f t="shared" ref="P22:U22" si="15">SUM(P16:P21)</f>
        <v>699998</v>
      </c>
      <c r="Q22" s="305">
        <f t="shared" si="15"/>
        <v>0</v>
      </c>
      <c r="R22" s="305">
        <f t="shared" si="15"/>
        <v>0</v>
      </c>
      <c r="S22" s="305">
        <f t="shared" si="15"/>
        <v>484957</v>
      </c>
      <c r="T22" s="305">
        <f t="shared" si="15"/>
        <v>0</v>
      </c>
      <c r="U22" s="306">
        <f t="shared" si="15"/>
        <v>0</v>
      </c>
    </row>
    <row r="23" spans="1:21" ht="15" customHeight="1">
      <c r="A23" s="297" t="s">
        <v>77</v>
      </c>
      <c r="B23" s="298" t="s">
        <v>78</v>
      </c>
      <c r="C23" s="299">
        <f t="shared" si="9"/>
        <v>19822075</v>
      </c>
      <c r="D23" s="299"/>
      <c r="E23" s="299"/>
      <c r="F23" s="299">
        <v>19822075</v>
      </c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1"/>
    </row>
    <row r="24" spans="1:21" ht="15" customHeight="1">
      <c r="A24" s="297" t="s">
        <v>79</v>
      </c>
      <c r="B24" s="298" t="s">
        <v>80</v>
      </c>
      <c r="C24" s="299">
        <f t="shared" si="9"/>
        <v>0</v>
      </c>
      <c r="D24" s="299"/>
      <c r="E24" s="299"/>
      <c r="F24" s="299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1"/>
    </row>
    <row r="25" spans="1:21" ht="15" customHeight="1">
      <c r="A25" s="297" t="s">
        <v>81</v>
      </c>
      <c r="B25" s="298" t="s">
        <v>82</v>
      </c>
      <c r="C25" s="299">
        <f t="shared" si="9"/>
        <v>0</v>
      </c>
      <c r="D25" s="299"/>
      <c r="E25" s="299"/>
      <c r="F25" s="299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1"/>
    </row>
    <row r="26" spans="1:21" ht="15" customHeight="1">
      <c r="A26" s="297" t="s">
        <v>83</v>
      </c>
      <c r="B26" s="298" t="s">
        <v>84</v>
      </c>
      <c r="C26" s="299">
        <f t="shared" si="9"/>
        <v>0</v>
      </c>
      <c r="D26" s="299"/>
      <c r="E26" s="299"/>
      <c r="F26" s="299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1"/>
    </row>
    <row r="27" spans="1:21" ht="15" customHeight="1">
      <c r="A27" s="297" t="s">
        <v>85</v>
      </c>
      <c r="B27" s="298" t="s">
        <v>86</v>
      </c>
      <c r="C27" s="299">
        <f t="shared" si="9"/>
        <v>92311801</v>
      </c>
      <c r="D27" s="299"/>
      <c r="E27" s="299"/>
      <c r="F27" s="299"/>
      <c r="G27" s="300"/>
      <c r="H27" s="300"/>
      <c r="I27" s="300">
        <v>40500000</v>
      </c>
      <c r="J27" s="300">
        <v>1075729</v>
      </c>
      <c r="K27" s="300">
        <v>42345321</v>
      </c>
      <c r="L27" s="300">
        <v>4497119</v>
      </c>
      <c r="M27" s="300">
        <v>3893632</v>
      </c>
      <c r="N27" s="300"/>
      <c r="O27" s="300"/>
      <c r="P27" s="300"/>
      <c r="Q27" s="300"/>
      <c r="R27" s="300"/>
      <c r="S27" s="300"/>
      <c r="T27" s="300"/>
      <c r="U27" s="301"/>
    </row>
    <row r="28" spans="1:21" ht="15" customHeight="1">
      <c r="A28" s="297" t="s">
        <v>332</v>
      </c>
      <c r="B28" s="298" t="s">
        <v>86</v>
      </c>
      <c r="C28" s="299">
        <f>SUM(D28:FP28)</f>
        <v>0</v>
      </c>
      <c r="D28" s="299"/>
      <c r="E28" s="299"/>
      <c r="F28" s="299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1"/>
    </row>
    <row r="29" spans="1:21" ht="15" customHeight="1">
      <c r="A29" s="302" t="s">
        <v>87</v>
      </c>
      <c r="B29" s="303" t="s">
        <v>29</v>
      </c>
      <c r="C29" s="304">
        <f>SUM(D29:U29)</f>
        <v>112133876</v>
      </c>
      <c r="D29" s="305">
        <f t="shared" ref="D29" si="16">SUM(D23:D28)</f>
        <v>0</v>
      </c>
      <c r="E29" s="305">
        <f t="shared" ref="E29:F29" si="17">SUM(E23:E28)</f>
        <v>0</v>
      </c>
      <c r="F29" s="305">
        <f t="shared" si="17"/>
        <v>19822075</v>
      </c>
      <c r="G29" s="305">
        <f t="shared" ref="G29:H29" si="18">SUM(G23:G28)</f>
        <v>0</v>
      </c>
      <c r="H29" s="305">
        <f t="shared" si="18"/>
        <v>0</v>
      </c>
      <c r="I29" s="305">
        <f t="shared" ref="I29:L29" si="19">SUM(I23:I28)</f>
        <v>40500000</v>
      </c>
      <c r="J29" s="305">
        <f t="shared" si="19"/>
        <v>1075729</v>
      </c>
      <c r="K29" s="305">
        <f t="shared" si="19"/>
        <v>42345321</v>
      </c>
      <c r="L29" s="305">
        <f t="shared" si="19"/>
        <v>4497119</v>
      </c>
      <c r="M29" s="305">
        <f>SUM(M23:M28)</f>
        <v>3893632</v>
      </c>
      <c r="N29" s="305">
        <f t="shared" ref="N29" si="20">SUM(N23:N28)</f>
        <v>0</v>
      </c>
      <c r="O29" s="305">
        <f t="shared" ref="O29" si="21">SUM(O23:O28)</f>
        <v>0</v>
      </c>
      <c r="P29" s="305">
        <f>SUM(P23:P28)</f>
        <v>0</v>
      </c>
      <c r="Q29" s="305">
        <f>SUM(Q23:Q28)</f>
        <v>0</v>
      </c>
      <c r="R29" s="305">
        <f>SUM(R23:R28)</f>
        <v>0</v>
      </c>
      <c r="S29" s="305">
        <f>SUM(S23:S28)</f>
        <v>0</v>
      </c>
      <c r="T29" s="305">
        <f>SUM(T23:T28)</f>
        <v>0</v>
      </c>
      <c r="U29" s="306">
        <f t="shared" ref="U29" si="22">SUM(U23:U28)</f>
        <v>0</v>
      </c>
    </row>
    <row r="30" spans="1:21" ht="15" customHeight="1">
      <c r="A30" s="297" t="s">
        <v>88</v>
      </c>
      <c r="B30" s="298" t="s">
        <v>89</v>
      </c>
      <c r="C30" s="299">
        <f>SUM(D30:U30)</f>
        <v>0</v>
      </c>
      <c r="D30" s="299"/>
      <c r="E30" s="299"/>
      <c r="F30" s="299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1"/>
    </row>
    <row r="31" spans="1:21" ht="15" customHeight="1">
      <c r="A31" s="297" t="s">
        <v>90</v>
      </c>
      <c r="B31" s="298" t="s">
        <v>91</v>
      </c>
      <c r="C31" s="299">
        <f>SUM(D31:U31)</f>
        <v>0</v>
      </c>
      <c r="D31" s="299"/>
      <c r="E31" s="299"/>
      <c r="F31" s="299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1"/>
    </row>
    <row r="32" spans="1:21" ht="15" customHeight="1">
      <c r="A32" s="302" t="s">
        <v>92</v>
      </c>
      <c r="B32" s="303" t="s">
        <v>93</v>
      </c>
      <c r="C32" s="304">
        <f>SUM(D32:U32)</f>
        <v>0</v>
      </c>
      <c r="D32" s="305">
        <f>SUM(D30:D31)</f>
        <v>0</v>
      </c>
      <c r="E32" s="305">
        <f t="shared" ref="E32:F32" si="23">SUM(E30:E31)</f>
        <v>0</v>
      </c>
      <c r="F32" s="305">
        <f t="shared" si="23"/>
        <v>0</v>
      </c>
      <c r="G32" s="305">
        <f t="shared" ref="G32:H32" si="24">SUM(G30:G31)</f>
        <v>0</v>
      </c>
      <c r="H32" s="305">
        <f t="shared" si="24"/>
        <v>0</v>
      </c>
      <c r="I32" s="305">
        <f t="shared" ref="I32:L32" si="25">SUM(I30:I31)</f>
        <v>0</v>
      </c>
      <c r="J32" s="305">
        <f t="shared" si="25"/>
        <v>0</v>
      </c>
      <c r="K32" s="305">
        <f t="shared" si="25"/>
        <v>0</v>
      </c>
      <c r="L32" s="305">
        <f t="shared" si="25"/>
        <v>0</v>
      </c>
      <c r="M32" s="305">
        <f>SUM(M30:M31)</f>
        <v>0</v>
      </c>
      <c r="N32" s="305">
        <f t="shared" ref="N32" si="26">SUM(N30:N31)</f>
        <v>0</v>
      </c>
      <c r="O32" s="305">
        <f t="shared" ref="O32" si="27">SUM(O30:O31)</f>
        <v>0</v>
      </c>
      <c r="P32" s="305">
        <f>SUM(P30:P31)</f>
        <v>0</v>
      </c>
      <c r="Q32" s="305">
        <f>SUM(Q30:Q31)</f>
        <v>0</v>
      </c>
      <c r="R32" s="305">
        <f>SUM(R30:R31)</f>
        <v>0</v>
      </c>
      <c r="S32" s="305">
        <f>SUM(S30:S31)</f>
        <v>0</v>
      </c>
      <c r="T32" s="305">
        <f>SUM(T30:T31)</f>
        <v>0</v>
      </c>
      <c r="U32" s="306">
        <f t="shared" ref="U32" si="28">SUM(U30:U31)</f>
        <v>0</v>
      </c>
    </row>
    <row r="33" spans="1:21" ht="15" customHeight="1">
      <c r="A33" s="297" t="s">
        <v>94</v>
      </c>
      <c r="B33" s="298" t="s">
        <v>95</v>
      </c>
      <c r="C33" s="299">
        <f>SUM(D33:U33)</f>
        <v>0</v>
      </c>
      <c r="D33" s="299"/>
      <c r="E33" s="299"/>
      <c r="F33" s="299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1"/>
    </row>
    <row r="34" spans="1:21" ht="15" customHeight="1">
      <c r="A34" s="297" t="s">
        <v>96</v>
      </c>
      <c r="B34" s="298" t="s">
        <v>97</v>
      </c>
      <c r="C34" s="299">
        <f>SUM(D34:FP34)</f>
        <v>0</v>
      </c>
      <c r="D34" s="299"/>
      <c r="E34" s="299"/>
      <c r="F34" s="299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1"/>
    </row>
    <row r="35" spans="1:21" ht="15" customHeight="1">
      <c r="A35" s="297" t="s">
        <v>98</v>
      </c>
      <c r="B35" s="298" t="s">
        <v>99</v>
      </c>
      <c r="C35" s="299">
        <f t="shared" ref="C35:C40" si="29">SUM(D35:U35)</f>
        <v>52598223</v>
      </c>
      <c r="D35" s="299"/>
      <c r="E35" s="299"/>
      <c r="F35" s="299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>
        <v>52598223</v>
      </c>
      <c r="U35" s="301"/>
    </row>
    <row r="36" spans="1:21" ht="15" customHeight="1">
      <c r="A36" s="297" t="s">
        <v>100</v>
      </c>
      <c r="B36" s="298" t="s">
        <v>101</v>
      </c>
      <c r="C36" s="299">
        <f t="shared" si="29"/>
        <v>34242289</v>
      </c>
      <c r="D36" s="299"/>
      <c r="E36" s="299"/>
      <c r="F36" s="299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>
        <v>34242289</v>
      </c>
      <c r="U36" s="301"/>
    </row>
    <row r="37" spans="1:21" ht="15" customHeight="1">
      <c r="A37" s="297" t="s">
        <v>102</v>
      </c>
      <c r="B37" s="298" t="s">
        <v>103</v>
      </c>
      <c r="C37" s="299">
        <f t="shared" si="29"/>
        <v>0</v>
      </c>
      <c r="D37" s="299"/>
      <c r="E37" s="299"/>
      <c r="F37" s="299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1"/>
    </row>
    <row r="38" spans="1:21" ht="15" customHeight="1">
      <c r="A38" s="297" t="s">
        <v>104</v>
      </c>
      <c r="B38" s="298" t="s">
        <v>105</v>
      </c>
      <c r="C38" s="299">
        <f t="shared" si="29"/>
        <v>0</v>
      </c>
      <c r="D38" s="299"/>
      <c r="E38" s="299"/>
      <c r="F38" s="299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1"/>
    </row>
    <row r="39" spans="1:21" ht="15" customHeight="1">
      <c r="A39" s="297" t="s">
        <v>106</v>
      </c>
      <c r="B39" s="298" t="s">
        <v>107</v>
      </c>
      <c r="C39" s="299">
        <f t="shared" si="29"/>
        <v>0</v>
      </c>
      <c r="D39" s="299"/>
      <c r="E39" s="299"/>
      <c r="F39" s="299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>
        <v>0</v>
      </c>
      <c r="U39" s="301"/>
    </row>
    <row r="40" spans="1:21" ht="15" customHeight="1">
      <c r="A40" s="297" t="s">
        <v>108</v>
      </c>
      <c r="B40" s="298" t="s">
        <v>109</v>
      </c>
      <c r="C40" s="299">
        <f t="shared" si="29"/>
        <v>192200</v>
      </c>
      <c r="D40" s="299"/>
      <c r="E40" s="299"/>
      <c r="F40" s="299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>
        <v>192200</v>
      </c>
      <c r="U40" s="301"/>
    </row>
    <row r="41" spans="1:21" ht="15" customHeight="1">
      <c r="A41" s="302" t="s">
        <v>110</v>
      </c>
      <c r="B41" s="303" t="s">
        <v>111</v>
      </c>
      <c r="C41" s="304">
        <f>SUM(C36:C40)</f>
        <v>34434489</v>
      </c>
      <c r="D41" s="304">
        <f>SUM(D33:D40)</f>
        <v>0</v>
      </c>
      <c r="E41" s="304">
        <f t="shared" ref="E41:F41" si="30">SUM(E33:E40)</f>
        <v>0</v>
      </c>
      <c r="F41" s="304">
        <f t="shared" si="30"/>
        <v>0</v>
      </c>
      <c r="G41" s="304">
        <f t="shared" ref="G41:H41" si="31">SUM(G33:G40)</f>
        <v>0</v>
      </c>
      <c r="H41" s="304">
        <f t="shared" si="31"/>
        <v>0</v>
      </c>
      <c r="I41" s="304">
        <f t="shared" ref="I41:L41" si="32">SUM(I33:I40)</f>
        <v>0</v>
      </c>
      <c r="J41" s="304">
        <f t="shared" si="32"/>
        <v>0</v>
      </c>
      <c r="K41" s="304">
        <f t="shared" si="32"/>
        <v>0</v>
      </c>
      <c r="L41" s="304">
        <f t="shared" si="32"/>
        <v>0</v>
      </c>
      <c r="M41" s="304">
        <f>SUM(M33:M40)</f>
        <v>0</v>
      </c>
      <c r="N41" s="304">
        <f t="shared" ref="N41" si="33">SUM(N33:N40)</f>
        <v>0</v>
      </c>
      <c r="O41" s="304">
        <f t="shared" ref="O41" si="34">SUM(O33:O40)</f>
        <v>0</v>
      </c>
      <c r="P41" s="304">
        <f>SUM(P33:P40)</f>
        <v>0</v>
      </c>
      <c r="Q41" s="304">
        <f>SUM(Q33:Q40)</f>
        <v>0</v>
      </c>
      <c r="R41" s="304">
        <f>SUM(R33:R40)</f>
        <v>0</v>
      </c>
      <c r="S41" s="304">
        <f>SUM(S33:S40)</f>
        <v>0</v>
      </c>
      <c r="T41" s="304">
        <f>SUM(T33:T40)</f>
        <v>87032712</v>
      </c>
      <c r="U41" s="307">
        <f>SUM(U36:U40)</f>
        <v>0</v>
      </c>
    </row>
    <row r="42" spans="1:21" ht="15" customHeight="1">
      <c r="A42" s="297" t="s">
        <v>112</v>
      </c>
      <c r="B42" s="298" t="s">
        <v>113</v>
      </c>
      <c r="C42" s="299">
        <f>SUM(D42:U42)</f>
        <v>1005584</v>
      </c>
      <c r="D42" s="299"/>
      <c r="E42" s="299"/>
      <c r="F42" s="299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>
        <v>1005584</v>
      </c>
      <c r="U42" s="301"/>
    </row>
    <row r="43" spans="1:21" ht="15" customHeight="1">
      <c r="A43" s="302" t="s">
        <v>114</v>
      </c>
      <c r="B43" s="303" t="s">
        <v>12</v>
      </c>
      <c r="C43" s="304">
        <f>SUM(D43:U43)</f>
        <v>88038296</v>
      </c>
      <c r="D43" s="304">
        <f t="shared" ref="D43" si="35">D32+D41+D42</f>
        <v>0</v>
      </c>
      <c r="E43" s="304">
        <f t="shared" ref="E43:F43" si="36">E32+E41+E42</f>
        <v>0</v>
      </c>
      <c r="F43" s="304">
        <f t="shared" si="36"/>
        <v>0</v>
      </c>
      <c r="G43" s="304">
        <f t="shared" ref="G43:H43" si="37">G32+G41+G42</f>
        <v>0</v>
      </c>
      <c r="H43" s="304">
        <f t="shared" si="37"/>
        <v>0</v>
      </c>
      <c r="I43" s="304">
        <f t="shared" ref="I43:L43" si="38">I32+I41+I42</f>
        <v>0</v>
      </c>
      <c r="J43" s="304">
        <f t="shared" si="38"/>
        <v>0</v>
      </c>
      <c r="K43" s="304">
        <f t="shared" si="38"/>
        <v>0</v>
      </c>
      <c r="L43" s="304">
        <f t="shared" si="38"/>
        <v>0</v>
      </c>
      <c r="M43" s="304">
        <f>M32+M41+M42</f>
        <v>0</v>
      </c>
      <c r="N43" s="304">
        <f t="shared" ref="N43" si="39">N32+N41+N42</f>
        <v>0</v>
      </c>
      <c r="O43" s="304">
        <f t="shared" ref="O43" si="40">O32+O41+O42</f>
        <v>0</v>
      </c>
      <c r="P43" s="304">
        <f>P32+P41+P42</f>
        <v>0</v>
      </c>
      <c r="Q43" s="304">
        <f>Q32+Q41+Q42</f>
        <v>0</v>
      </c>
      <c r="R43" s="304">
        <f>R32+R41+R42</f>
        <v>0</v>
      </c>
      <c r="S43" s="304">
        <f>S32+S41+S42</f>
        <v>0</v>
      </c>
      <c r="T43" s="304">
        <f>T32+T41+T42</f>
        <v>88038296</v>
      </c>
      <c r="U43" s="307">
        <f>U35+U41+U42</f>
        <v>0</v>
      </c>
    </row>
    <row r="44" spans="1:21" ht="15" customHeight="1">
      <c r="A44" s="308" t="s">
        <v>115</v>
      </c>
      <c r="B44" s="298" t="s">
        <v>116</v>
      </c>
      <c r="C44" s="304">
        <f>SUM(D44:U44)</f>
        <v>0</v>
      </c>
      <c r="D44" s="299"/>
      <c r="E44" s="299"/>
      <c r="F44" s="299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1"/>
    </row>
    <row r="45" spans="1:21" ht="15" customHeight="1">
      <c r="A45" s="308" t="s">
        <v>117</v>
      </c>
      <c r="B45" s="298" t="s">
        <v>118</v>
      </c>
      <c r="C45" s="299">
        <f>SUM(D45:FP45)</f>
        <v>4890386</v>
      </c>
      <c r="D45" s="299">
        <v>2378900</v>
      </c>
      <c r="E45" s="299">
        <v>2473690</v>
      </c>
      <c r="F45" s="299"/>
      <c r="G45" s="300"/>
      <c r="H45" s="300"/>
      <c r="I45" s="300"/>
      <c r="J45" s="300"/>
      <c r="K45" s="300"/>
      <c r="L45" s="300"/>
      <c r="M45" s="300"/>
      <c r="N45" s="300"/>
      <c r="O45" s="300">
        <v>37796</v>
      </c>
      <c r="P45" s="300"/>
      <c r="Q45" s="300"/>
      <c r="R45" s="300"/>
      <c r="S45" s="300"/>
      <c r="T45" s="300"/>
      <c r="U45" s="301"/>
    </row>
    <row r="46" spans="1:21" ht="15" customHeight="1">
      <c r="A46" s="308" t="s">
        <v>119</v>
      </c>
      <c r="B46" s="298" t="s">
        <v>120</v>
      </c>
      <c r="C46" s="299">
        <f>SUM(D46:FP46)</f>
        <v>1546964</v>
      </c>
      <c r="D46" s="299">
        <v>103252</v>
      </c>
      <c r="E46" s="299"/>
      <c r="F46" s="299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>
        <v>1443712</v>
      </c>
      <c r="S46" s="300"/>
      <c r="T46" s="300"/>
      <c r="U46" s="301"/>
    </row>
    <row r="47" spans="1:21" ht="15" customHeight="1">
      <c r="A47" s="308" t="s">
        <v>121</v>
      </c>
      <c r="B47" s="298" t="s">
        <v>122</v>
      </c>
      <c r="C47" s="299">
        <f>SUM(D47:U47)</f>
        <v>0</v>
      </c>
      <c r="D47" s="299"/>
      <c r="E47" s="299"/>
      <c r="F47" s="299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1"/>
    </row>
    <row r="48" spans="1:21" ht="15" customHeight="1">
      <c r="A48" s="308" t="s">
        <v>123</v>
      </c>
      <c r="B48" s="298" t="s">
        <v>124</v>
      </c>
      <c r="C48" s="299">
        <f>SUM(P48:U48)</f>
        <v>0</v>
      </c>
      <c r="D48" s="299"/>
      <c r="E48" s="299"/>
      <c r="F48" s="299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1"/>
    </row>
    <row r="49" spans="1:21" ht="15" customHeight="1">
      <c r="A49" s="308" t="s">
        <v>125</v>
      </c>
      <c r="B49" s="298" t="s">
        <v>126</v>
      </c>
      <c r="C49" s="299">
        <f t="shared" ref="C49:C65" si="41">SUM(D49:U49)</f>
        <v>1021653</v>
      </c>
      <c r="D49" s="299">
        <v>648878</v>
      </c>
      <c r="E49" s="299">
        <v>2700</v>
      </c>
      <c r="F49" s="299"/>
      <c r="G49" s="300"/>
      <c r="H49" s="300"/>
      <c r="I49" s="300"/>
      <c r="J49" s="300"/>
      <c r="K49" s="300"/>
      <c r="L49" s="300"/>
      <c r="M49" s="300"/>
      <c r="N49" s="300"/>
      <c r="O49" s="300">
        <v>10204</v>
      </c>
      <c r="P49" s="300"/>
      <c r="Q49" s="300"/>
      <c r="R49" s="300">
        <v>359871</v>
      </c>
      <c r="S49" s="300"/>
      <c r="T49" s="300"/>
      <c r="U49" s="301"/>
    </row>
    <row r="50" spans="1:21" ht="15" customHeight="1">
      <c r="A50" s="308" t="s">
        <v>127</v>
      </c>
      <c r="B50" s="298" t="s">
        <v>128</v>
      </c>
      <c r="C50" s="299">
        <f t="shared" si="41"/>
        <v>0</v>
      </c>
      <c r="D50" s="299"/>
      <c r="E50" s="299"/>
      <c r="F50" s="299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1"/>
    </row>
    <row r="51" spans="1:21" ht="15" customHeight="1">
      <c r="A51" s="308" t="s">
        <v>0</v>
      </c>
      <c r="B51" s="298" t="s">
        <v>129</v>
      </c>
      <c r="C51" s="299">
        <f t="shared" si="41"/>
        <v>318944</v>
      </c>
      <c r="D51" s="299">
        <v>318944</v>
      </c>
      <c r="E51" s="299"/>
      <c r="F51" s="299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1"/>
    </row>
    <row r="52" spans="1:21" ht="15" customHeight="1">
      <c r="A52" s="308" t="s">
        <v>1026</v>
      </c>
      <c r="B52" s="298" t="s">
        <v>133</v>
      </c>
      <c r="C52" s="299">
        <f t="shared" si="41"/>
        <v>0</v>
      </c>
      <c r="D52" s="299"/>
      <c r="E52" s="299"/>
      <c r="F52" s="299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1"/>
    </row>
    <row r="53" spans="1:21" ht="15" customHeight="1">
      <c r="A53" s="308" t="s">
        <v>132</v>
      </c>
      <c r="B53" s="298" t="s">
        <v>337</v>
      </c>
      <c r="C53" s="299">
        <f t="shared" si="41"/>
        <v>2815310</v>
      </c>
      <c r="D53" s="299">
        <v>2815310</v>
      </c>
      <c r="E53" s="299"/>
      <c r="F53" s="299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1"/>
    </row>
    <row r="54" spans="1:21" ht="15" customHeight="1">
      <c r="A54" s="309" t="s">
        <v>134</v>
      </c>
      <c r="B54" s="303" t="s">
        <v>15</v>
      </c>
      <c r="C54" s="304">
        <f t="shared" si="41"/>
        <v>10593257</v>
      </c>
      <c r="D54" s="305">
        <f t="shared" ref="D54" si="42">SUM(D44:D53)</f>
        <v>6265284</v>
      </c>
      <c r="E54" s="305">
        <f t="shared" ref="E54:F54" si="43">SUM(E44:E53)</f>
        <v>2476390</v>
      </c>
      <c r="F54" s="305">
        <f t="shared" si="43"/>
        <v>0</v>
      </c>
      <c r="G54" s="305">
        <f t="shared" ref="G54:H54" si="44">SUM(G44:G53)</f>
        <v>0</v>
      </c>
      <c r="H54" s="305">
        <f t="shared" si="44"/>
        <v>0</v>
      </c>
      <c r="I54" s="305">
        <f t="shared" ref="I54:L54" si="45">SUM(I44:I53)</f>
        <v>0</v>
      </c>
      <c r="J54" s="305">
        <f t="shared" si="45"/>
        <v>0</v>
      </c>
      <c r="K54" s="305">
        <f t="shared" si="45"/>
        <v>0</v>
      </c>
      <c r="L54" s="305">
        <f t="shared" si="45"/>
        <v>0</v>
      </c>
      <c r="M54" s="305">
        <f>SUM(M44:M53)</f>
        <v>0</v>
      </c>
      <c r="N54" s="305">
        <f t="shared" ref="N54" si="46">SUM(N44:N53)</f>
        <v>0</v>
      </c>
      <c r="O54" s="305">
        <f t="shared" ref="O54" si="47">SUM(O44:O53)</f>
        <v>48000</v>
      </c>
      <c r="P54" s="305">
        <f t="shared" ref="P54:U54" si="48">SUM(P44:P53)</f>
        <v>0</v>
      </c>
      <c r="Q54" s="305">
        <f t="shared" si="48"/>
        <v>0</v>
      </c>
      <c r="R54" s="305">
        <f t="shared" si="48"/>
        <v>1803583</v>
      </c>
      <c r="S54" s="305">
        <f t="shared" si="48"/>
        <v>0</v>
      </c>
      <c r="T54" s="305">
        <f t="shared" si="48"/>
        <v>0</v>
      </c>
      <c r="U54" s="306">
        <f t="shared" si="48"/>
        <v>0</v>
      </c>
    </row>
    <row r="55" spans="1:21" ht="15" customHeight="1">
      <c r="A55" s="308" t="s">
        <v>135</v>
      </c>
      <c r="B55" s="298" t="s">
        <v>136</v>
      </c>
      <c r="C55" s="299">
        <f t="shared" si="41"/>
        <v>0</v>
      </c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10"/>
    </row>
    <row r="56" spans="1:21" ht="15" customHeight="1">
      <c r="A56" s="308" t="s">
        <v>137</v>
      </c>
      <c r="B56" s="298" t="s">
        <v>138</v>
      </c>
      <c r="C56" s="299">
        <f t="shared" si="41"/>
        <v>0</v>
      </c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310"/>
    </row>
    <row r="57" spans="1:21" ht="15" customHeight="1">
      <c r="A57" s="308" t="s">
        <v>139</v>
      </c>
      <c r="B57" s="298" t="s">
        <v>140</v>
      </c>
      <c r="C57" s="299">
        <f t="shared" si="41"/>
        <v>0</v>
      </c>
      <c r="D57" s="299"/>
      <c r="E57" s="299"/>
      <c r="F57" s="299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1"/>
    </row>
    <row r="58" spans="1:21" ht="15" customHeight="1">
      <c r="A58" s="308" t="s">
        <v>141</v>
      </c>
      <c r="B58" s="298" t="s">
        <v>142</v>
      </c>
      <c r="C58" s="299">
        <f t="shared" si="41"/>
        <v>0</v>
      </c>
      <c r="D58" s="299"/>
      <c r="E58" s="299"/>
      <c r="F58" s="299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1"/>
    </row>
    <row r="59" spans="1:21" ht="15" customHeight="1">
      <c r="A59" s="308" t="s">
        <v>143</v>
      </c>
      <c r="B59" s="298" t="s">
        <v>144</v>
      </c>
      <c r="C59" s="299">
        <f t="shared" si="41"/>
        <v>0</v>
      </c>
      <c r="D59" s="299"/>
      <c r="E59" s="299"/>
      <c r="F59" s="299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1"/>
    </row>
    <row r="60" spans="1:21" ht="15" customHeight="1">
      <c r="A60" s="302" t="s">
        <v>145</v>
      </c>
      <c r="B60" s="303" t="s">
        <v>33</v>
      </c>
      <c r="C60" s="74">
        <f t="shared" si="41"/>
        <v>0</v>
      </c>
      <c r="D60" s="304">
        <f>SUM(D55:D59)</f>
        <v>0</v>
      </c>
      <c r="E60" s="304">
        <f t="shared" ref="E60:F60" si="49">SUM(E55:E59)</f>
        <v>0</v>
      </c>
      <c r="F60" s="304">
        <f t="shared" si="49"/>
        <v>0</v>
      </c>
      <c r="G60" s="304">
        <f t="shared" ref="G60:I60" si="50">SUM(G55:G59)</f>
        <v>0</v>
      </c>
      <c r="H60" s="304">
        <f t="shared" si="50"/>
        <v>0</v>
      </c>
      <c r="I60" s="304">
        <f t="shared" si="50"/>
        <v>0</v>
      </c>
      <c r="J60" s="304">
        <f t="shared" ref="J60:L60" si="51">SUM(J55:J59)</f>
        <v>0</v>
      </c>
      <c r="K60" s="304">
        <f t="shared" si="51"/>
        <v>0</v>
      </c>
      <c r="L60" s="304">
        <f t="shared" si="51"/>
        <v>0</v>
      </c>
      <c r="M60" s="304">
        <f>SUM(M55:M59)</f>
        <v>0</v>
      </c>
      <c r="N60" s="304">
        <f t="shared" ref="N60" si="52">SUM(N55:N59)</f>
        <v>0</v>
      </c>
      <c r="O60" s="304">
        <f t="shared" ref="O60" si="53">SUM(O55:O59)</f>
        <v>0</v>
      </c>
      <c r="P60" s="304">
        <f t="shared" ref="P60:U60" si="54">SUM(P55:P59)</f>
        <v>0</v>
      </c>
      <c r="Q60" s="304">
        <f t="shared" si="54"/>
        <v>0</v>
      </c>
      <c r="R60" s="304">
        <f t="shared" si="54"/>
        <v>0</v>
      </c>
      <c r="S60" s="304">
        <f t="shared" si="54"/>
        <v>0</v>
      </c>
      <c r="T60" s="304">
        <f t="shared" si="54"/>
        <v>0</v>
      </c>
      <c r="U60" s="307">
        <f t="shared" si="54"/>
        <v>0</v>
      </c>
    </row>
    <row r="61" spans="1:21" ht="15" customHeight="1">
      <c r="A61" s="308" t="s">
        <v>146</v>
      </c>
      <c r="B61" s="298" t="s">
        <v>147</v>
      </c>
      <c r="C61" s="299">
        <f t="shared" si="41"/>
        <v>0</v>
      </c>
      <c r="D61" s="299"/>
      <c r="E61" s="299"/>
      <c r="F61" s="299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1"/>
    </row>
    <row r="62" spans="1:21" ht="15" customHeight="1">
      <c r="A62" s="297" t="s">
        <v>148</v>
      </c>
      <c r="B62" s="298" t="s">
        <v>340</v>
      </c>
      <c r="C62" s="299">
        <f t="shared" si="41"/>
        <v>34000</v>
      </c>
      <c r="D62" s="299">
        <v>34000</v>
      </c>
      <c r="E62" s="299"/>
      <c r="F62" s="299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1"/>
    </row>
    <row r="63" spans="1:21" ht="15" customHeight="1">
      <c r="A63" s="623" t="s">
        <v>1087</v>
      </c>
      <c r="B63" s="570" t="s">
        <v>341</v>
      </c>
      <c r="C63" s="299">
        <f t="shared" si="41"/>
        <v>0</v>
      </c>
      <c r="D63" s="299"/>
      <c r="E63" s="299"/>
      <c r="F63" s="299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1"/>
    </row>
    <row r="64" spans="1:21" ht="15" customHeight="1">
      <c r="A64" s="302" t="s">
        <v>152</v>
      </c>
      <c r="B64" s="303" t="s">
        <v>19</v>
      </c>
      <c r="C64" s="304">
        <f t="shared" si="41"/>
        <v>34000</v>
      </c>
      <c r="D64" s="305">
        <f>SUM(D61:D63)</f>
        <v>34000</v>
      </c>
      <c r="E64" s="305">
        <f t="shared" ref="E64:I64" si="55">SUM(E61:E63)</f>
        <v>0</v>
      </c>
      <c r="F64" s="305">
        <f t="shared" si="55"/>
        <v>0</v>
      </c>
      <c r="G64" s="305">
        <f t="shared" si="55"/>
        <v>0</v>
      </c>
      <c r="H64" s="305">
        <f t="shared" si="55"/>
        <v>0</v>
      </c>
      <c r="I64" s="305">
        <f t="shared" si="55"/>
        <v>0</v>
      </c>
      <c r="J64" s="305">
        <f t="shared" ref="J64:L64" si="56">SUM(J61:J63)</f>
        <v>0</v>
      </c>
      <c r="K64" s="305">
        <f t="shared" si="56"/>
        <v>0</v>
      </c>
      <c r="L64" s="305">
        <f t="shared" si="56"/>
        <v>0</v>
      </c>
      <c r="M64" s="305">
        <f t="shared" ref="M64:U64" si="57">SUM(M61:M63)</f>
        <v>0</v>
      </c>
      <c r="N64" s="305">
        <f t="shared" si="57"/>
        <v>0</v>
      </c>
      <c r="O64" s="305">
        <f t="shared" si="57"/>
        <v>0</v>
      </c>
      <c r="P64" s="305">
        <f t="shared" si="57"/>
        <v>0</v>
      </c>
      <c r="Q64" s="305">
        <f t="shared" si="57"/>
        <v>0</v>
      </c>
      <c r="R64" s="305">
        <f t="shared" si="57"/>
        <v>0</v>
      </c>
      <c r="S64" s="305">
        <f t="shared" si="57"/>
        <v>0</v>
      </c>
      <c r="T64" s="305">
        <f t="shared" si="57"/>
        <v>0</v>
      </c>
      <c r="U64" s="305">
        <f t="shared" si="57"/>
        <v>0</v>
      </c>
    </row>
    <row r="65" spans="1:21" ht="15" customHeight="1">
      <c r="A65" s="308" t="s">
        <v>321</v>
      </c>
      <c r="B65" s="298" t="s">
        <v>154</v>
      </c>
      <c r="C65" s="299">
        <f t="shared" si="41"/>
        <v>0</v>
      </c>
      <c r="D65" s="299"/>
      <c r="E65" s="299"/>
      <c r="F65" s="299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1"/>
    </row>
    <row r="66" spans="1:21" ht="15" customHeight="1">
      <c r="A66" s="308" t="s">
        <v>355</v>
      </c>
      <c r="B66" s="298" t="s">
        <v>156</v>
      </c>
      <c r="C66" s="299"/>
      <c r="D66" s="299"/>
      <c r="E66" s="299"/>
      <c r="F66" s="299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1"/>
    </row>
    <row r="67" spans="1:21" ht="27.75" customHeight="1">
      <c r="A67" s="308" t="s">
        <v>356</v>
      </c>
      <c r="B67" s="298" t="s">
        <v>158</v>
      </c>
      <c r="C67" s="299"/>
      <c r="D67" s="299"/>
      <c r="E67" s="299"/>
      <c r="F67" s="299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1"/>
    </row>
    <row r="68" spans="1:21" ht="15" customHeight="1">
      <c r="A68" s="297" t="s">
        <v>322</v>
      </c>
      <c r="B68" s="298" t="s">
        <v>344</v>
      </c>
      <c r="C68" s="299">
        <f t="shared" ref="C68:C74" si="58">SUM(D68:U68)</f>
        <v>13590802</v>
      </c>
      <c r="D68" s="299">
        <v>160000</v>
      </c>
      <c r="E68" s="299"/>
      <c r="F68" s="299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>
        <v>13430802</v>
      </c>
      <c r="R68" s="300"/>
      <c r="S68" s="300"/>
      <c r="T68" s="300"/>
      <c r="U68" s="301"/>
    </row>
    <row r="69" spans="1:21" ht="15" customHeight="1">
      <c r="A69" s="308" t="s">
        <v>157</v>
      </c>
      <c r="B69" s="298" t="s">
        <v>345</v>
      </c>
      <c r="C69" s="299">
        <f t="shared" si="58"/>
        <v>1509330</v>
      </c>
      <c r="D69" s="299">
        <v>1509330</v>
      </c>
      <c r="E69" s="299"/>
      <c r="F69" s="299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1"/>
    </row>
    <row r="70" spans="1:21" ht="15" customHeight="1">
      <c r="A70" s="302" t="s">
        <v>323</v>
      </c>
      <c r="B70" s="303" t="s">
        <v>36</v>
      </c>
      <c r="C70" s="304">
        <f t="shared" si="58"/>
        <v>15100132</v>
      </c>
      <c r="D70" s="304">
        <f>SUM(D65:D69)</f>
        <v>1669330</v>
      </c>
      <c r="E70" s="304">
        <f t="shared" ref="E70:F70" si="59">SUM(E65:E69)</f>
        <v>0</v>
      </c>
      <c r="F70" s="304">
        <f t="shared" si="59"/>
        <v>0</v>
      </c>
      <c r="G70" s="305">
        <f t="shared" ref="G70:H70" si="60">SUM(G65:G69)</f>
        <v>0</v>
      </c>
      <c r="H70" s="305">
        <f t="shared" si="60"/>
        <v>0</v>
      </c>
      <c r="I70" s="305">
        <f t="shared" ref="I70:L70" si="61">SUM(I65:I69)</f>
        <v>0</v>
      </c>
      <c r="J70" s="305">
        <f t="shared" si="61"/>
        <v>0</v>
      </c>
      <c r="K70" s="305">
        <f t="shared" si="61"/>
        <v>0</v>
      </c>
      <c r="L70" s="305">
        <f t="shared" si="61"/>
        <v>0</v>
      </c>
      <c r="M70" s="305">
        <f>SUM(M65:M69)</f>
        <v>0</v>
      </c>
      <c r="N70" s="305">
        <f t="shared" ref="N70" si="62">SUM(N65:N69)</f>
        <v>0</v>
      </c>
      <c r="O70" s="305">
        <f t="shared" ref="O70" si="63">SUM(O65:O69)</f>
        <v>0</v>
      </c>
      <c r="P70" s="305">
        <f>SUM(P65:P69)</f>
        <v>0</v>
      </c>
      <c r="Q70" s="305">
        <f>SUM(Q65:Q69)</f>
        <v>13430802</v>
      </c>
      <c r="R70" s="305">
        <f>SUM(R65:R69)</f>
        <v>0</v>
      </c>
      <c r="S70" s="305">
        <f>SUM(S65:S69)</f>
        <v>0</v>
      </c>
      <c r="T70" s="305">
        <f>SUM(T65:T69)</f>
        <v>0</v>
      </c>
      <c r="U70" s="306">
        <f t="shared" ref="U70" si="64">SUM(U65:U69)</f>
        <v>0</v>
      </c>
    </row>
    <row r="71" spans="1:21" ht="15" customHeight="1">
      <c r="A71" s="309" t="s">
        <v>160</v>
      </c>
      <c r="B71" s="303" t="s">
        <v>161</v>
      </c>
      <c r="C71" s="304">
        <f t="shared" si="58"/>
        <v>435223144</v>
      </c>
      <c r="D71" s="305">
        <f>D22+D43+D64+D70+D29+D54+D60</f>
        <v>7968614</v>
      </c>
      <c r="E71" s="305">
        <f>E22+E43+E64+E70+E29+E54+E60</f>
        <v>2476390</v>
      </c>
      <c r="F71" s="305">
        <f>F22+F43+F64+F70+F29+F54+F60</f>
        <v>214994612</v>
      </c>
      <c r="G71" s="305">
        <f t="shared" ref="G71:I71" si="65">G22+G43+G64+G70+G29+G54+G60</f>
        <v>200000</v>
      </c>
      <c r="H71" s="305">
        <f t="shared" si="65"/>
        <v>2222961</v>
      </c>
      <c r="I71" s="305">
        <f t="shared" si="65"/>
        <v>40500000</v>
      </c>
      <c r="J71" s="305">
        <f t="shared" ref="J71:L71" si="66">J22+J43+J64+J70+J29+J54+J60</f>
        <v>1075729</v>
      </c>
      <c r="K71" s="305">
        <f t="shared" si="66"/>
        <v>44031819</v>
      </c>
      <c r="L71" s="305">
        <f t="shared" si="66"/>
        <v>4776051</v>
      </c>
      <c r="M71" s="305">
        <f>M22+M43+M64+M70+M29+M54+M60</f>
        <v>3893632</v>
      </c>
      <c r="N71" s="305">
        <f t="shared" ref="N71" si="67">N22+N43+N64+N70+N29+N54+N60</f>
        <v>8577700</v>
      </c>
      <c r="O71" s="305">
        <f t="shared" ref="O71" si="68">O22+O43+O64+O70+O29+O54+O60</f>
        <v>48000</v>
      </c>
      <c r="P71" s="305">
        <f t="shared" ref="P71:U71" si="69">P22+P43+P64+P70+P29+P54+P60</f>
        <v>699998</v>
      </c>
      <c r="Q71" s="305">
        <f t="shared" si="69"/>
        <v>13430802</v>
      </c>
      <c r="R71" s="305">
        <f t="shared" si="69"/>
        <v>1803583</v>
      </c>
      <c r="S71" s="305">
        <f t="shared" si="69"/>
        <v>484957</v>
      </c>
      <c r="T71" s="305">
        <f t="shared" si="69"/>
        <v>88038296</v>
      </c>
      <c r="U71" s="306">
        <f t="shared" si="69"/>
        <v>0</v>
      </c>
    </row>
    <row r="72" spans="1:21" ht="15" customHeight="1">
      <c r="A72" s="311" t="s">
        <v>205</v>
      </c>
      <c r="B72" s="312" t="s">
        <v>206</v>
      </c>
      <c r="C72" s="304">
        <f t="shared" si="58"/>
        <v>0</v>
      </c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1"/>
    </row>
    <row r="73" spans="1:21" ht="15" customHeight="1">
      <c r="A73" s="308" t="s">
        <v>208</v>
      </c>
      <c r="B73" s="312" t="s">
        <v>209</v>
      </c>
      <c r="C73" s="304">
        <f t="shared" si="58"/>
        <v>0</v>
      </c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1"/>
    </row>
    <row r="74" spans="1:21" ht="15" customHeight="1">
      <c r="A74" s="311" t="s">
        <v>211</v>
      </c>
      <c r="B74" s="312" t="s">
        <v>212</v>
      </c>
      <c r="C74" s="304">
        <f t="shared" si="58"/>
        <v>0</v>
      </c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1"/>
    </row>
    <row r="75" spans="1:21" ht="15" customHeight="1">
      <c r="A75" s="309" t="s">
        <v>214</v>
      </c>
      <c r="B75" s="313" t="s">
        <v>215</v>
      </c>
      <c r="C75" s="304">
        <f>SUM(C72:C74)</f>
        <v>0</v>
      </c>
      <c r="D75" s="300">
        <f>SUM(D72:D74)</f>
        <v>0</v>
      </c>
      <c r="E75" s="300">
        <f t="shared" ref="E75:F75" si="70">SUM(E72:E74)</f>
        <v>0</v>
      </c>
      <c r="F75" s="300">
        <f t="shared" si="70"/>
        <v>0</v>
      </c>
      <c r="G75" s="300">
        <f t="shared" ref="G75:H75" si="71">SUM(G72:G74)</f>
        <v>0</v>
      </c>
      <c r="H75" s="300">
        <f t="shared" si="71"/>
        <v>0</v>
      </c>
      <c r="I75" s="300">
        <f t="shared" ref="I75:L75" si="72">SUM(I72:I74)</f>
        <v>0</v>
      </c>
      <c r="J75" s="300">
        <f t="shared" si="72"/>
        <v>0</v>
      </c>
      <c r="K75" s="300">
        <f t="shared" si="72"/>
        <v>0</v>
      </c>
      <c r="L75" s="300">
        <f t="shared" si="72"/>
        <v>0</v>
      </c>
      <c r="M75" s="300">
        <f>SUM(M72:M74)</f>
        <v>0</v>
      </c>
      <c r="N75" s="300">
        <f t="shared" ref="N75" si="73">SUM(N72:N74)</f>
        <v>0</v>
      </c>
      <c r="O75" s="300">
        <f t="shared" ref="O75" si="74">SUM(O72:O74)</f>
        <v>0</v>
      </c>
      <c r="P75" s="300">
        <f>SUM(P72:P74)</f>
        <v>0</v>
      </c>
      <c r="Q75" s="300">
        <f>SUM(Q72:Q74)</f>
        <v>0</v>
      </c>
      <c r="R75" s="300">
        <f>SUM(R72:R74)</f>
        <v>0</v>
      </c>
      <c r="S75" s="300">
        <f>SUM(S72:S74)</f>
        <v>0</v>
      </c>
      <c r="T75" s="300">
        <f>SUM(T72:T74)</f>
        <v>0</v>
      </c>
      <c r="U75" s="301">
        <f t="shared" ref="U75" si="75">SUM(U72:U74)</f>
        <v>0</v>
      </c>
    </row>
    <row r="76" spans="1:21" ht="15" customHeight="1">
      <c r="A76" s="308" t="s">
        <v>217</v>
      </c>
      <c r="B76" s="312" t="s">
        <v>218</v>
      </c>
      <c r="C76" s="304">
        <f t="shared" ref="C76:C81" si="76">SUM(D76:U76)</f>
        <v>0</v>
      </c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  <c r="U76" s="301"/>
    </row>
    <row r="77" spans="1:21" ht="15" customHeight="1">
      <c r="A77" s="311" t="s">
        <v>220</v>
      </c>
      <c r="B77" s="312" t="s">
        <v>221</v>
      </c>
      <c r="C77" s="304">
        <f t="shared" si="76"/>
        <v>0</v>
      </c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1"/>
    </row>
    <row r="78" spans="1:21" ht="15" customHeight="1">
      <c r="A78" s="308" t="s">
        <v>223</v>
      </c>
      <c r="B78" s="312" t="s">
        <v>224</v>
      </c>
      <c r="C78" s="304">
        <f t="shared" si="76"/>
        <v>0</v>
      </c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1"/>
    </row>
    <row r="79" spans="1:21" ht="15" customHeight="1">
      <c r="A79" s="311" t="s">
        <v>226</v>
      </c>
      <c r="B79" s="312" t="s">
        <v>227</v>
      </c>
      <c r="C79" s="304">
        <f t="shared" si="76"/>
        <v>0</v>
      </c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1"/>
    </row>
    <row r="80" spans="1:21" ht="15" customHeight="1">
      <c r="A80" s="314" t="s">
        <v>229</v>
      </c>
      <c r="B80" s="313" t="s">
        <v>230</v>
      </c>
      <c r="C80" s="304">
        <f t="shared" si="76"/>
        <v>0</v>
      </c>
      <c r="D80" s="305">
        <f>SUM(D76:D79)</f>
        <v>0</v>
      </c>
      <c r="E80" s="305">
        <f t="shared" ref="E80:F80" si="77">SUM(E76:E79)</f>
        <v>0</v>
      </c>
      <c r="F80" s="305">
        <f t="shared" si="77"/>
        <v>0</v>
      </c>
      <c r="G80" s="305">
        <f t="shared" ref="G80:H80" si="78">SUM(G76:G79)</f>
        <v>0</v>
      </c>
      <c r="H80" s="305">
        <f t="shared" si="78"/>
        <v>0</v>
      </c>
      <c r="I80" s="305">
        <f t="shared" ref="I80:L80" si="79">SUM(I76:I79)</f>
        <v>0</v>
      </c>
      <c r="J80" s="305">
        <f t="shared" si="79"/>
        <v>0</v>
      </c>
      <c r="K80" s="305">
        <f t="shared" si="79"/>
        <v>0</v>
      </c>
      <c r="L80" s="305">
        <f t="shared" si="79"/>
        <v>0</v>
      </c>
      <c r="M80" s="305">
        <f>SUM(M76:M79)</f>
        <v>0</v>
      </c>
      <c r="N80" s="305">
        <f t="shared" ref="N80" si="80">SUM(N76:N79)</f>
        <v>0</v>
      </c>
      <c r="O80" s="305">
        <f t="shared" ref="O80" si="81">SUM(O76:O79)</f>
        <v>0</v>
      </c>
      <c r="P80" s="305">
        <f>SUM(P76:P79)</f>
        <v>0</v>
      </c>
      <c r="Q80" s="305">
        <f>SUM(Q76:Q79)</f>
        <v>0</v>
      </c>
      <c r="R80" s="305">
        <f>SUM(R76:R79)</f>
        <v>0</v>
      </c>
      <c r="S80" s="305">
        <f>SUM(S76:S79)</f>
        <v>0</v>
      </c>
      <c r="T80" s="305">
        <f>SUM(T76:T79)</f>
        <v>0</v>
      </c>
      <c r="U80" s="306">
        <f t="shared" ref="U80" si="82">SUM(U76:U79)</f>
        <v>0</v>
      </c>
    </row>
    <row r="81" spans="1:21" ht="15" customHeight="1">
      <c r="A81" s="297" t="s">
        <v>232</v>
      </c>
      <c r="B81" s="312" t="s">
        <v>233</v>
      </c>
      <c r="C81" s="299">
        <f t="shared" si="76"/>
        <v>272188887</v>
      </c>
      <c r="D81" s="300"/>
      <c r="E81" s="300"/>
      <c r="F81" s="300"/>
      <c r="G81" s="300">
        <v>272188887</v>
      </c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1"/>
    </row>
    <row r="82" spans="1:21" ht="15" customHeight="1">
      <c r="A82" s="297" t="s">
        <v>235</v>
      </c>
      <c r="B82" s="312" t="s">
        <v>236</v>
      </c>
      <c r="C82" s="299">
        <f>SUM(M82:U82)</f>
        <v>0</v>
      </c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310"/>
    </row>
    <row r="83" spans="1:21" ht="15" customHeight="1">
      <c r="A83" s="302" t="s">
        <v>324</v>
      </c>
      <c r="B83" s="313" t="s">
        <v>42</v>
      </c>
      <c r="C83" s="304">
        <f t="shared" ref="C83" si="83">SUM(C81:C82)</f>
        <v>272188887</v>
      </c>
      <c r="D83" s="304">
        <f t="shared" ref="D83" si="84">SUM(D81:D82)</f>
        <v>0</v>
      </c>
      <c r="E83" s="304">
        <f t="shared" ref="E83:F83" si="85">SUM(E81:E82)</f>
        <v>0</v>
      </c>
      <c r="F83" s="304">
        <f t="shared" si="85"/>
        <v>0</v>
      </c>
      <c r="G83" s="304">
        <f t="shared" ref="G83:H83" si="86">SUM(G81:G82)</f>
        <v>272188887</v>
      </c>
      <c r="H83" s="304">
        <f t="shared" si="86"/>
        <v>0</v>
      </c>
      <c r="I83" s="304">
        <f t="shared" ref="I83:L83" si="87">SUM(I81:I82)</f>
        <v>0</v>
      </c>
      <c r="J83" s="304">
        <f t="shared" si="87"/>
        <v>0</v>
      </c>
      <c r="K83" s="304">
        <f t="shared" si="87"/>
        <v>0</v>
      </c>
      <c r="L83" s="304">
        <f t="shared" si="87"/>
        <v>0</v>
      </c>
      <c r="M83" s="304">
        <f>SUM(M81:M82)</f>
        <v>0</v>
      </c>
      <c r="N83" s="304">
        <f t="shared" ref="N83" si="88">SUM(N81:N82)</f>
        <v>0</v>
      </c>
      <c r="O83" s="304">
        <f t="shared" ref="O83" si="89">SUM(O81:O82)</f>
        <v>0</v>
      </c>
      <c r="P83" s="304">
        <f t="shared" ref="P83:U83" si="90">SUM(P81:P82)</f>
        <v>0</v>
      </c>
      <c r="Q83" s="304">
        <f t="shared" si="90"/>
        <v>0</v>
      </c>
      <c r="R83" s="304">
        <f t="shared" si="90"/>
        <v>0</v>
      </c>
      <c r="S83" s="304">
        <f t="shared" si="90"/>
        <v>0</v>
      </c>
      <c r="T83" s="304">
        <f t="shared" si="90"/>
        <v>0</v>
      </c>
      <c r="U83" s="307">
        <f t="shared" si="90"/>
        <v>0</v>
      </c>
    </row>
    <row r="84" spans="1:21" ht="15" customHeight="1">
      <c r="A84" s="311" t="s">
        <v>240</v>
      </c>
      <c r="B84" s="312" t="s">
        <v>241</v>
      </c>
      <c r="C84" s="299">
        <f t="shared" ref="C84:C95" si="91">SUM(D84:U84)</f>
        <v>7815858</v>
      </c>
      <c r="D84" s="299"/>
      <c r="E84" s="299"/>
      <c r="F84" s="299">
        <v>7815858</v>
      </c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310"/>
    </row>
    <row r="85" spans="1:21" ht="15" customHeight="1">
      <c r="A85" s="311" t="s">
        <v>243</v>
      </c>
      <c r="B85" s="312" t="s">
        <v>244</v>
      </c>
      <c r="C85" s="299">
        <f t="shared" si="91"/>
        <v>0</v>
      </c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1"/>
    </row>
    <row r="86" spans="1:21" ht="15" customHeight="1">
      <c r="A86" s="311" t="s">
        <v>246</v>
      </c>
      <c r="B86" s="312" t="s">
        <v>22</v>
      </c>
      <c r="C86" s="299">
        <f t="shared" si="91"/>
        <v>0</v>
      </c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1"/>
    </row>
    <row r="87" spans="1:21" ht="15" customHeight="1">
      <c r="A87" s="311" t="s">
        <v>357</v>
      </c>
      <c r="B87" s="312" t="s">
        <v>249</v>
      </c>
      <c r="C87" s="299">
        <f t="shared" si="91"/>
        <v>90100000</v>
      </c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1">
        <v>90100000</v>
      </c>
    </row>
    <row r="88" spans="1:21" ht="15" customHeight="1">
      <c r="A88" s="308" t="s">
        <v>251</v>
      </c>
      <c r="B88" s="312" t="s">
        <v>252</v>
      </c>
      <c r="C88" s="299">
        <f t="shared" si="91"/>
        <v>0</v>
      </c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1"/>
    </row>
    <row r="89" spans="1:21" ht="15" customHeight="1">
      <c r="A89" s="309" t="s">
        <v>325</v>
      </c>
      <c r="B89" s="313" t="s">
        <v>255</v>
      </c>
      <c r="C89" s="304">
        <f t="shared" si="91"/>
        <v>370104745</v>
      </c>
      <c r="D89" s="304">
        <f>D75+D80+D83+D84+D85+D86+D87+D88</f>
        <v>0</v>
      </c>
      <c r="E89" s="304">
        <f t="shared" ref="E89:F89" si="92">E75+E80+E83+E84+E85+E86+E87+E88</f>
        <v>0</v>
      </c>
      <c r="F89" s="304">
        <f t="shared" si="92"/>
        <v>7815858</v>
      </c>
      <c r="G89" s="304">
        <f t="shared" ref="G89:H89" si="93">G75+G80+G83+G84+G85+G86+G87+G88</f>
        <v>272188887</v>
      </c>
      <c r="H89" s="304">
        <f t="shared" si="93"/>
        <v>0</v>
      </c>
      <c r="I89" s="304">
        <f t="shared" ref="I89:L89" si="94">I75+I80+I83+I84+I85+I86+I87+I88</f>
        <v>0</v>
      </c>
      <c r="J89" s="304">
        <f t="shared" si="94"/>
        <v>0</v>
      </c>
      <c r="K89" s="304">
        <f t="shared" si="94"/>
        <v>0</v>
      </c>
      <c r="L89" s="304">
        <f t="shared" si="94"/>
        <v>0</v>
      </c>
      <c r="M89" s="304">
        <f>M75+M80+M83+M84+M85+M86+M87+M88</f>
        <v>0</v>
      </c>
      <c r="N89" s="304">
        <f t="shared" ref="N89" si="95">N75+N80+N83+N84+N85+N86+N87+N88</f>
        <v>0</v>
      </c>
      <c r="O89" s="304">
        <f t="shared" ref="O89" si="96">O75+O80+O83+O84+O85+O86+O87+O88</f>
        <v>0</v>
      </c>
      <c r="P89" s="304">
        <f>P75+P80+P83+P84+P85+P86+P87+P88</f>
        <v>0</v>
      </c>
      <c r="Q89" s="304">
        <f>Q75+Q80+Q83+Q84+Q85+Q86+Q87+Q88</f>
        <v>0</v>
      </c>
      <c r="R89" s="304">
        <f>R75+R80+R83+R84+R85+R86+R87+R88</f>
        <v>0</v>
      </c>
      <c r="S89" s="304">
        <f>S75+S80+S83+S84+S85+S86+S87+S88</f>
        <v>0</v>
      </c>
      <c r="T89" s="304">
        <f>T75+T80+T83+T84+T85+T86+T87+T88</f>
        <v>0</v>
      </c>
      <c r="U89" s="307">
        <f t="shared" ref="U89" si="97">U75+U80+U83+U84+U85+U86+U87+U88</f>
        <v>90100000</v>
      </c>
    </row>
    <row r="90" spans="1:21" ht="15" customHeight="1">
      <c r="A90" s="308" t="s">
        <v>257</v>
      </c>
      <c r="B90" s="312" t="s">
        <v>258</v>
      </c>
      <c r="C90" s="299">
        <f t="shared" si="91"/>
        <v>0</v>
      </c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1"/>
    </row>
    <row r="91" spans="1:21" ht="15" customHeight="1">
      <c r="A91" s="308" t="s">
        <v>260</v>
      </c>
      <c r="B91" s="312" t="s">
        <v>261</v>
      </c>
      <c r="C91" s="299">
        <f t="shared" si="91"/>
        <v>0</v>
      </c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1"/>
    </row>
    <row r="92" spans="1:21" ht="15" customHeight="1">
      <c r="A92" s="311" t="s">
        <v>263</v>
      </c>
      <c r="B92" s="312" t="s">
        <v>264</v>
      </c>
      <c r="C92" s="299">
        <f t="shared" si="91"/>
        <v>0</v>
      </c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1"/>
    </row>
    <row r="93" spans="1:21" ht="15" customHeight="1">
      <c r="A93" s="311" t="s">
        <v>266</v>
      </c>
      <c r="B93" s="312" t="s">
        <v>267</v>
      </c>
      <c r="C93" s="299">
        <f t="shared" si="91"/>
        <v>0</v>
      </c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  <c r="Q93" s="300"/>
      <c r="R93" s="300"/>
      <c r="S93" s="300"/>
      <c r="T93" s="300"/>
      <c r="U93" s="301"/>
    </row>
    <row r="94" spans="1:21" ht="15" customHeight="1">
      <c r="A94" s="314" t="s">
        <v>326</v>
      </c>
      <c r="B94" s="313" t="s">
        <v>270</v>
      </c>
      <c r="C94" s="304">
        <f t="shared" si="91"/>
        <v>0</v>
      </c>
      <c r="D94" s="304">
        <f>SUM(M94:U94)</f>
        <v>0</v>
      </c>
      <c r="E94" s="304">
        <f>SUM(P94:U94)</f>
        <v>0</v>
      </c>
      <c r="F94" s="304">
        <f>SUM(Q94:U94)</f>
        <v>0</v>
      </c>
      <c r="G94" s="304">
        <f>SUM(R94:U94)</f>
        <v>0</v>
      </c>
      <c r="H94" s="304">
        <f>SUM(N94:U94)</f>
        <v>0</v>
      </c>
      <c r="I94" s="304">
        <f>SUM(N94:U94)</f>
        <v>0</v>
      </c>
      <c r="J94" s="304">
        <f>SUM(P94:U94)</f>
        <v>0</v>
      </c>
      <c r="K94" s="304">
        <f>SUM(Q94:V94)</f>
        <v>0</v>
      </c>
      <c r="L94" s="304">
        <f>SUM(R94:W94)</f>
        <v>0</v>
      </c>
      <c r="M94" s="304">
        <f>SUM(Q94:U94)</f>
        <v>0</v>
      </c>
      <c r="N94" s="304">
        <f>SUM(P94:U94)</f>
        <v>0</v>
      </c>
      <c r="O94" s="304">
        <f>SUM(Q94:V94)</f>
        <v>0</v>
      </c>
      <c r="P94" s="304">
        <f>SUM(R94:U94)</f>
        <v>0</v>
      </c>
      <c r="Q94" s="304">
        <f>SUM(U94:U94)</f>
        <v>0</v>
      </c>
      <c r="R94" s="304">
        <f>SUM(U94:U94)</f>
        <v>0</v>
      </c>
      <c r="S94" s="304">
        <f>SUM(U94:V94)</f>
        <v>0</v>
      </c>
      <c r="T94" s="304">
        <f>SUM(V94:W94)</f>
        <v>0</v>
      </c>
      <c r="U94" s="307">
        <f>SUM(V94:W94)</f>
        <v>0</v>
      </c>
    </row>
    <row r="95" spans="1:21" ht="15" customHeight="1">
      <c r="A95" s="308" t="s">
        <v>272</v>
      </c>
      <c r="B95" s="312" t="s">
        <v>273</v>
      </c>
      <c r="C95" s="299">
        <f t="shared" si="91"/>
        <v>0</v>
      </c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  <c r="Q95" s="300"/>
      <c r="R95" s="300"/>
      <c r="S95" s="300"/>
      <c r="T95" s="300"/>
      <c r="U95" s="301"/>
    </row>
    <row r="96" spans="1:21" ht="15" customHeight="1">
      <c r="A96" s="314" t="s">
        <v>327</v>
      </c>
      <c r="B96" s="313" t="s">
        <v>45</v>
      </c>
      <c r="C96" s="304">
        <f t="shared" ref="C96:F96" si="98">C89+C94</f>
        <v>370104745</v>
      </c>
      <c r="D96" s="304">
        <f t="shared" si="98"/>
        <v>0</v>
      </c>
      <c r="E96" s="304">
        <f t="shared" si="98"/>
        <v>0</v>
      </c>
      <c r="F96" s="304">
        <f t="shared" si="98"/>
        <v>7815858</v>
      </c>
      <c r="G96" s="304">
        <f t="shared" ref="G96:H96" si="99">G89+G94</f>
        <v>272188887</v>
      </c>
      <c r="H96" s="304">
        <f t="shared" si="99"/>
        <v>0</v>
      </c>
      <c r="I96" s="304">
        <f t="shared" ref="I96:L96" si="100">I89+I94</f>
        <v>0</v>
      </c>
      <c r="J96" s="304">
        <f t="shared" si="100"/>
        <v>0</v>
      </c>
      <c r="K96" s="304">
        <f t="shared" si="100"/>
        <v>0</v>
      </c>
      <c r="L96" s="304">
        <f t="shared" si="100"/>
        <v>0</v>
      </c>
      <c r="M96" s="304">
        <f>M89+M94</f>
        <v>0</v>
      </c>
      <c r="N96" s="304">
        <f t="shared" ref="N96" si="101">N89+N94</f>
        <v>0</v>
      </c>
      <c r="O96" s="304">
        <f t="shared" ref="O96" si="102">O89+O94</f>
        <v>0</v>
      </c>
      <c r="P96" s="304">
        <f>P89+P94</f>
        <v>0</v>
      </c>
      <c r="Q96" s="304">
        <f>Q89+Q94</f>
        <v>0</v>
      </c>
      <c r="R96" s="304">
        <f>R89+R94</f>
        <v>0</v>
      </c>
      <c r="S96" s="304">
        <f>S89+S94</f>
        <v>0</v>
      </c>
      <c r="T96" s="304">
        <f>T89+T94</f>
        <v>0</v>
      </c>
      <c r="U96" s="307">
        <f t="shared" ref="U96" si="103">U89+U94</f>
        <v>90100000</v>
      </c>
    </row>
    <row r="97" spans="1:21" ht="13.5" thickBot="1">
      <c r="A97" s="315" t="s">
        <v>328</v>
      </c>
      <c r="B97" s="316"/>
      <c r="C97" s="317">
        <f>SUM(D97:U97)</f>
        <v>805327889</v>
      </c>
      <c r="D97" s="317">
        <f>D71+D96</f>
        <v>7968614</v>
      </c>
      <c r="E97" s="317">
        <f t="shared" ref="E97:F97" si="104">E71+E96</f>
        <v>2476390</v>
      </c>
      <c r="F97" s="317">
        <f t="shared" si="104"/>
        <v>222810470</v>
      </c>
      <c r="G97" s="317">
        <f t="shared" ref="G97:H97" si="105">G71+G96</f>
        <v>272388887</v>
      </c>
      <c r="H97" s="317">
        <f t="shared" si="105"/>
        <v>2222961</v>
      </c>
      <c r="I97" s="317">
        <f t="shared" ref="I97" si="106">I71+I96</f>
        <v>40500000</v>
      </c>
      <c r="J97" s="317">
        <f t="shared" ref="J97:L97" si="107">J71+J96</f>
        <v>1075729</v>
      </c>
      <c r="K97" s="317">
        <f t="shared" si="107"/>
        <v>44031819</v>
      </c>
      <c r="L97" s="317">
        <f t="shared" si="107"/>
        <v>4776051</v>
      </c>
      <c r="M97" s="317">
        <f>M71+M96</f>
        <v>3893632</v>
      </c>
      <c r="N97" s="317">
        <f t="shared" ref="N97" si="108">N71+N96</f>
        <v>8577700</v>
      </c>
      <c r="O97" s="317">
        <f t="shared" ref="O97" si="109">O71+O96</f>
        <v>48000</v>
      </c>
      <c r="P97" s="317">
        <f>P71+P96</f>
        <v>699998</v>
      </c>
      <c r="Q97" s="317">
        <f>Q71+Q96</f>
        <v>13430802</v>
      </c>
      <c r="R97" s="317">
        <f>R71+R96</f>
        <v>1803583</v>
      </c>
      <c r="S97" s="317">
        <f>S71+S96</f>
        <v>484957</v>
      </c>
      <c r="T97" s="317">
        <f>T71+T96</f>
        <v>88038296</v>
      </c>
      <c r="U97" s="318">
        <f t="shared" ref="U97" si="110">U71+U96</f>
        <v>90100000</v>
      </c>
    </row>
    <row r="101" spans="1:21">
      <c r="A101" s="230" t="s">
        <v>1158</v>
      </c>
      <c r="B101" s="283"/>
    </row>
    <row r="102" spans="1:21" ht="23.25" customHeight="1">
      <c r="A102" s="722"/>
      <c r="B102" s="722"/>
      <c r="C102" s="722"/>
      <c r="D102" s="722"/>
      <c r="E102" s="722"/>
      <c r="F102" s="722"/>
      <c r="G102" s="722"/>
      <c r="H102" s="722"/>
      <c r="I102" s="722"/>
      <c r="J102" s="722"/>
      <c r="K102" s="722"/>
      <c r="L102" s="722"/>
      <c r="M102" s="722"/>
      <c r="N102" s="722"/>
      <c r="O102" s="722"/>
      <c r="P102" s="722"/>
      <c r="Q102" s="722"/>
      <c r="R102" s="722"/>
      <c r="S102" s="722"/>
    </row>
    <row r="103" spans="1:21" ht="13.5" thickBot="1">
      <c r="N103" s="320"/>
      <c r="O103" s="320"/>
      <c r="P103" s="320"/>
      <c r="Q103" s="320"/>
      <c r="R103" s="320"/>
      <c r="S103" s="320"/>
    </row>
    <row r="104" spans="1:21" ht="39.950000000000003" customHeight="1">
      <c r="A104" s="287"/>
      <c r="B104" s="321"/>
      <c r="C104" s="727" t="s">
        <v>980</v>
      </c>
      <c r="D104" s="725"/>
      <c r="E104" s="725"/>
      <c r="F104" s="726"/>
      <c r="G104" s="724" t="s">
        <v>981</v>
      </c>
      <c r="H104" s="725"/>
      <c r="I104" s="725"/>
      <c r="J104" s="725"/>
      <c r="K104" s="725"/>
      <c r="L104" s="725"/>
      <c r="M104" s="726"/>
      <c r="N104" s="728" t="s">
        <v>1079</v>
      </c>
      <c r="O104" s="729"/>
      <c r="P104" s="729"/>
      <c r="Q104" s="730"/>
      <c r="R104" s="322"/>
      <c r="S104" s="322"/>
    </row>
    <row r="105" spans="1:21" ht="114.75">
      <c r="A105" s="289" t="s">
        <v>51</v>
      </c>
      <c r="B105" s="290" t="s">
        <v>52</v>
      </c>
      <c r="C105" s="290" t="s">
        <v>393</v>
      </c>
      <c r="D105" s="290" t="s">
        <v>987</v>
      </c>
      <c r="E105" s="611" t="s">
        <v>1085</v>
      </c>
      <c r="F105" s="323" t="s">
        <v>989</v>
      </c>
      <c r="G105" s="289" t="s">
        <v>393</v>
      </c>
      <c r="H105" s="618" t="s">
        <v>989</v>
      </c>
      <c r="I105" s="612" t="s">
        <v>1082</v>
      </c>
      <c r="J105" s="290" t="s">
        <v>986</v>
      </c>
      <c r="K105" s="613" t="s">
        <v>1083</v>
      </c>
      <c r="L105" s="613" t="s">
        <v>1084</v>
      </c>
      <c r="M105" s="333" t="s">
        <v>985</v>
      </c>
      <c r="N105" s="289" t="s">
        <v>393</v>
      </c>
      <c r="O105" s="613" t="s">
        <v>989</v>
      </c>
      <c r="P105" s="613" t="s">
        <v>1080</v>
      </c>
      <c r="Q105" s="622" t="s">
        <v>1081</v>
      </c>
      <c r="R105" s="320"/>
      <c r="S105" s="320"/>
    </row>
    <row r="106" spans="1:21" ht="6" customHeight="1">
      <c r="A106" s="293"/>
      <c r="B106" s="294"/>
      <c r="C106" s="295"/>
      <c r="D106" s="295"/>
      <c r="E106" s="324"/>
      <c r="F106" s="324"/>
      <c r="G106" s="293"/>
      <c r="H106" s="619"/>
      <c r="I106" s="619"/>
      <c r="J106" s="295"/>
      <c r="K106" s="295"/>
      <c r="L106" s="295"/>
      <c r="M106" s="296"/>
      <c r="N106" s="293"/>
      <c r="O106" s="295"/>
      <c r="P106" s="295"/>
      <c r="Q106" s="296"/>
      <c r="R106" s="320"/>
      <c r="S106" s="320"/>
    </row>
    <row r="107" spans="1:21" ht="15" customHeight="1">
      <c r="A107" s="297" t="s">
        <v>54</v>
      </c>
      <c r="B107" s="298" t="s">
        <v>55</v>
      </c>
      <c r="C107" s="299">
        <f t="shared" ref="C107:C139" si="111">SUM(D107:F107)</f>
        <v>0</v>
      </c>
      <c r="D107" s="299"/>
      <c r="E107" s="325"/>
      <c r="F107" s="325"/>
      <c r="G107" s="326">
        <f>SUM(H107:M107)</f>
        <v>0</v>
      </c>
      <c r="H107" s="620"/>
      <c r="I107" s="620"/>
      <c r="J107" s="295"/>
      <c r="K107" s="295"/>
      <c r="L107" s="295"/>
      <c r="M107" s="296"/>
      <c r="N107" s="329">
        <f t="shared" ref="N107:N139" si="112">SUM(O107:Q107)</f>
        <v>0</v>
      </c>
      <c r="O107" s="300"/>
      <c r="P107" s="300"/>
      <c r="Q107" s="301"/>
      <c r="R107" s="320"/>
      <c r="S107" s="320"/>
    </row>
    <row r="108" spans="1:21" ht="15" customHeight="1">
      <c r="A108" s="297" t="s">
        <v>56</v>
      </c>
      <c r="B108" s="298" t="s">
        <v>57</v>
      </c>
      <c r="C108" s="299">
        <f t="shared" si="111"/>
        <v>0</v>
      </c>
      <c r="D108" s="299"/>
      <c r="E108" s="325"/>
      <c r="F108" s="325"/>
      <c r="G108" s="326">
        <f t="shared" ref="G108:G172" si="113">SUM(H108:M108)</f>
        <v>0</v>
      </c>
      <c r="H108" s="620"/>
      <c r="I108" s="620"/>
      <c r="J108" s="295"/>
      <c r="K108" s="295"/>
      <c r="L108" s="295"/>
      <c r="M108" s="296"/>
      <c r="N108" s="329">
        <f t="shared" si="112"/>
        <v>0</v>
      </c>
      <c r="O108" s="300"/>
      <c r="P108" s="300"/>
      <c r="Q108" s="301"/>
      <c r="R108" s="320"/>
      <c r="S108" s="320"/>
    </row>
    <row r="109" spans="1:21" ht="15" customHeight="1">
      <c r="A109" s="56" t="s">
        <v>1151</v>
      </c>
      <c r="B109" s="57" t="s">
        <v>1153</v>
      </c>
      <c r="C109" s="299">
        <f t="shared" si="111"/>
        <v>0</v>
      </c>
      <c r="D109" s="299"/>
      <c r="E109" s="325"/>
      <c r="F109" s="325"/>
      <c r="G109" s="326">
        <f t="shared" si="113"/>
        <v>0</v>
      </c>
      <c r="H109" s="620"/>
      <c r="I109" s="620"/>
      <c r="J109" s="295"/>
      <c r="K109" s="295"/>
      <c r="L109" s="295"/>
      <c r="M109" s="296"/>
      <c r="N109" s="329">
        <f t="shared" si="112"/>
        <v>0</v>
      </c>
      <c r="O109" s="300"/>
      <c r="P109" s="300"/>
      <c r="Q109" s="301"/>
      <c r="R109" s="320"/>
      <c r="S109" s="320"/>
    </row>
    <row r="110" spans="1:21" ht="15" customHeight="1">
      <c r="A110" s="56" t="s">
        <v>1152</v>
      </c>
      <c r="B110" s="57" t="s">
        <v>1154</v>
      </c>
      <c r="C110" s="299"/>
      <c r="D110" s="299"/>
      <c r="E110" s="325"/>
      <c r="F110" s="325"/>
      <c r="G110" s="326"/>
      <c r="H110" s="620"/>
      <c r="I110" s="620"/>
      <c r="J110" s="295"/>
      <c r="K110" s="295"/>
      <c r="L110" s="295"/>
      <c r="M110" s="296"/>
      <c r="N110" s="329"/>
      <c r="O110" s="300"/>
      <c r="P110" s="300"/>
      <c r="Q110" s="301"/>
      <c r="R110" s="320"/>
      <c r="S110" s="320"/>
    </row>
    <row r="111" spans="1:21" ht="15" customHeight="1">
      <c r="A111" s="297" t="s">
        <v>58</v>
      </c>
      <c r="B111" s="298" t="s">
        <v>59</v>
      </c>
      <c r="C111" s="299">
        <f t="shared" si="111"/>
        <v>0</v>
      </c>
      <c r="D111" s="299"/>
      <c r="E111" s="325"/>
      <c r="F111" s="325"/>
      <c r="G111" s="326">
        <f t="shared" si="113"/>
        <v>0</v>
      </c>
      <c r="H111" s="620"/>
      <c r="I111" s="620"/>
      <c r="J111" s="295"/>
      <c r="K111" s="295"/>
      <c r="L111" s="295"/>
      <c r="M111" s="296"/>
      <c r="N111" s="329">
        <f t="shared" si="112"/>
        <v>0</v>
      </c>
      <c r="O111" s="300"/>
      <c r="P111" s="300"/>
      <c r="Q111" s="301"/>
      <c r="R111" s="320"/>
      <c r="S111" s="320"/>
    </row>
    <row r="112" spans="1:21" ht="15" customHeight="1">
      <c r="A112" s="297" t="s">
        <v>60</v>
      </c>
      <c r="B112" s="298" t="s">
        <v>61</v>
      </c>
      <c r="C112" s="299">
        <f t="shared" si="111"/>
        <v>0</v>
      </c>
      <c r="D112" s="299"/>
      <c r="E112" s="325"/>
      <c r="F112" s="325"/>
      <c r="G112" s="326">
        <f t="shared" si="113"/>
        <v>0</v>
      </c>
      <c r="H112" s="620"/>
      <c r="I112" s="620"/>
      <c r="J112" s="295"/>
      <c r="K112" s="295"/>
      <c r="L112" s="295"/>
      <c r="M112" s="296"/>
      <c r="N112" s="329">
        <f t="shared" si="112"/>
        <v>0</v>
      </c>
      <c r="O112" s="300"/>
      <c r="P112" s="300"/>
      <c r="Q112" s="301"/>
      <c r="R112" s="320"/>
      <c r="S112" s="320"/>
    </row>
    <row r="113" spans="1:19" ht="15" customHeight="1">
      <c r="A113" s="297" t="s">
        <v>62</v>
      </c>
      <c r="B113" s="298" t="s">
        <v>63</v>
      </c>
      <c r="C113" s="299">
        <f t="shared" si="111"/>
        <v>0</v>
      </c>
      <c r="D113" s="299"/>
      <c r="E113" s="325"/>
      <c r="F113" s="325"/>
      <c r="G113" s="326">
        <f t="shared" si="113"/>
        <v>0</v>
      </c>
      <c r="H113" s="620"/>
      <c r="I113" s="620"/>
      <c r="J113" s="295"/>
      <c r="K113" s="295"/>
      <c r="L113" s="295"/>
      <c r="M113" s="296"/>
      <c r="N113" s="329">
        <f t="shared" si="112"/>
        <v>0</v>
      </c>
      <c r="O113" s="300"/>
      <c r="P113" s="300"/>
      <c r="Q113" s="301"/>
      <c r="R113" s="320"/>
      <c r="S113" s="320"/>
    </row>
    <row r="114" spans="1:19" s="246" customFormat="1" ht="15" customHeight="1">
      <c r="A114" s="232" t="s">
        <v>64</v>
      </c>
      <c r="B114" s="624" t="s">
        <v>65</v>
      </c>
      <c r="C114" s="74">
        <f t="shared" si="111"/>
        <v>0</v>
      </c>
      <c r="D114" s="74">
        <f t="shared" ref="D114:E114" si="114">SUM(D107:D113)</f>
        <v>0</v>
      </c>
      <c r="E114" s="61">
        <f t="shared" si="114"/>
        <v>0</v>
      </c>
      <c r="F114" s="61">
        <f t="shared" ref="F114" si="115">SUM(F107:F113)</f>
        <v>0</v>
      </c>
      <c r="G114" s="629">
        <f t="shared" si="113"/>
        <v>0</v>
      </c>
      <c r="H114" s="625">
        <f>SUM(H107:H113)</f>
        <v>0</v>
      </c>
      <c r="I114" s="625">
        <f>SUM(I107:I113)</f>
        <v>0</v>
      </c>
      <c r="J114" s="626">
        <f>SUM(J107:J113)</f>
        <v>0</v>
      </c>
      <c r="K114" s="626">
        <f>SUM(K107:K113)</f>
        <v>0</v>
      </c>
      <c r="L114" s="626">
        <f t="shared" ref="L114:M114" si="116">SUM(L107:L113)</f>
        <v>0</v>
      </c>
      <c r="M114" s="627">
        <f t="shared" si="116"/>
        <v>0</v>
      </c>
      <c r="N114" s="229">
        <f t="shared" si="112"/>
        <v>0</v>
      </c>
      <c r="O114" s="71">
        <f>SUM(O107:O113)</f>
        <v>0</v>
      </c>
      <c r="P114" s="71">
        <f t="shared" ref="P114:Q114" si="117">SUM(P107:P113)</f>
        <v>0</v>
      </c>
      <c r="Q114" s="233">
        <f t="shared" si="117"/>
        <v>0</v>
      </c>
      <c r="R114" s="642"/>
      <c r="S114" s="642"/>
    </row>
    <row r="115" spans="1:19" ht="15" customHeight="1">
      <c r="A115" s="297" t="s">
        <v>66</v>
      </c>
      <c r="B115" s="298" t="s">
        <v>67</v>
      </c>
      <c r="C115" s="299">
        <f t="shared" si="111"/>
        <v>0</v>
      </c>
      <c r="D115" s="299"/>
      <c r="E115" s="325"/>
      <c r="F115" s="325"/>
      <c r="G115" s="326">
        <f t="shared" si="113"/>
        <v>0</v>
      </c>
      <c r="H115" s="620"/>
      <c r="I115" s="620"/>
      <c r="J115" s="295"/>
      <c r="K115" s="295"/>
      <c r="L115" s="295"/>
      <c r="M115" s="296"/>
      <c r="N115" s="329">
        <f t="shared" si="112"/>
        <v>0</v>
      </c>
      <c r="O115" s="300"/>
      <c r="P115" s="300"/>
      <c r="Q115" s="301"/>
      <c r="R115" s="320"/>
      <c r="S115" s="320"/>
    </row>
    <row r="116" spans="1:19" ht="15" customHeight="1">
      <c r="A116" s="297" t="s">
        <v>68</v>
      </c>
      <c r="B116" s="298" t="s">
        <v>69</v>
      </c>
      <c r="C116" s="299">
        <f t="shared" si="111"/>
        <v>0</v>
      </c>
      <c r="D116" s="299"/>
      <c r="E116" s="325"/>
      <c r="F116" s="325"/>
      <c r="G116" s="326">
        <f t="shared" si="113"/>
        <v>0</v>
      </c>
      <c r="H116" s="620"/>
      <c r="I116" s="620"/>
      <c r="J116" s="295"/>
      <c r="K116" s="295"/>
      <c r="L116" s="295"/>
      <c r="M116" s="296"/>
      <c r="N116" s="329">
        <f t="shared" si="112"/>
        <v>0</v>
      </c>
      <c r="O116" s="300"/>
      <c r="P116" s="300"/>
      <c r="Q116" s="301"/>
      <c r="R116" s="320"/>
      <c r="S116" s="320"/>
    </row>
    <row r="117" spans="1:19" ht="15" customHeight="1">
      <c r="A117" s="297" t="s">
        <v>70</v>
      </c>
      <c r="B117" s="298" t="s">
        <v>71</v>
      </c>
      <c r="C117" s="299">
        <f t="shared" si="111"/>
        <v>0</v>
      </c>
      <c r="D117" s="299"/>
      <c r="E117" s="325"/>
      <c r="F117" s="325"/>
      <c r="G117" s="326">
        <f t="shared" si="113"/>
        <v>0</v>
      </c>
      <c r="H117" s="620"/>
      <c r="I117" s="620"/>
      <c r="J117" s="295"/>
      <c r="K117" s="295"/>
      <c r="L117" s="295"/>
      <c r="M117" s="296"/>
      <c r="N117" s="329">
        <f t="shared" si="112"/>
        <v>0</v>
      </c>
      <c r="O117" s="300"/>
      <c r="P117" s="300"/>
      <c r="Q117" s="301"/>
      <c r="R117" s="320"/>
      <c r="S117" s="320"/>
    </row>
    <row r="118" spans="1:19" ht="15" customHeight="1">
      <c r="A118" s="297" t="s">
        <v>72</v>
      </c>
      <c r="B118" s="298" t="s">
        <v>73</v>
      </c>
      <c r="C118" s="299">
        <f t="shared" si="111"/>
        <v>0</v>
      </c>
      <c r="D118" s="299"/>
      <c r="E118" s="325"/>
      <c r="F118" s="325"/>
      <c r="G118" s="326">
        <f t="shared" si="113"/>
        <v>0</v>
      </c>
      <c r="H118" s="620"/>
      <c r="I118" s="620"/>
      <c r="J118" s="295"/>
      <c r="K118" s="295"/>
      <c r="L118" s="295"/>
      <c r="M118" s="296"/>
      <c r="N118" s="329">
        <f t="shared" si="112"/>
        <v>0</v>
      </c>
      <c r="O118" s="300"/>
      <c r="P118" s="300"/>
      <c r="Q118" s="301"/>
      <c r="R118" s="320"/>
      <c r="S118" s="320"/>
    </row>
    <row r="119" spans="1:19" ht="15" customHeight="1">
      <c r="A119" s="297" t="s">
        <v>74</v>
      </c>
      <c r="B119" s="298" t="s">
        <v>75</v>
      </c>
      <c r="C119" s="299">
        <f t="shared" si="111"/>
        <v>1500000</v>
      </c>
      <c r="D119" s="299">
        <v>1500000</v>
      </c>
      <c r="E119" s="325"/>
      <c r="F119" s="325"/>
      <c r="G119" s="326">
        <f t="shared" si="113"/>
        <v>0</v>
      </c>
      <c r="H119" s="620"/>
      <c r="I119" s="620"/>
      <c r="J119" s="295"/>
      <c r="K119" s="295"/>
      <c r="L119" s="295"/>
      <c r="M119" s="296"/>
      <c r="N119" s="329">
        <f t="shared" si="112"/>
        <v>0</v>
      </c>
      <c r="O119" s="300"/>
      <c r="P119" s="300"/>
      <c r="Q119" s="301"/>
      <c r="R119" s="320"/>
      <c r="S119" s="320"/>
    </row>
    <row r="120" spans="1:19" s="246" customFormat="1" ht="15" customHeight="1">
      <c r="A120" s="232" t="s">
        <v>76</v>
      </c>
      <c r="B120" s="624" t="s">
        <v>8</v>
      </c>
      <c r="C120" s="74">
        <f t="shared" si="111"/>
        <v>1500000</v>
      </c>
      <c r="D120" s="74">
        <f>SUM(D119)</f>
        <v>1500000</v>
      </c>
      <c r="E120" s="61">
        <f>SUM(E119)</f>
        <v>0</v>
      </c>
      <c r="F120" s="61">
        <f t="shared" ref="F120" si="118">SUM(F119)</f>
        <v>0</v>
      </c>
      <c r="G120" s="629">
        <f t="shared" si="113"/>
        <v>0</v>
      </c>
      <c r="H120" s="625">
        <f>SUM(H114:H119)</f>
        <v>0</v>
      </c>
      <c r="I120" s="625">
        <f>SUM(I114:I119)</f>
        <v>0</v>
      </c>
      <c r="J120" s="626">
        <f>SUM(J114:J119)</f>
        <v>0</v>
      </c>
      <c r="K120" s="626">
        <f>SUM(K114:K119)</f>
        <v>0</v>
      </c>
      <c r="L120" s="626">
        <f t="shared" ref="L120:M120" si="119">SUM(L114:L119)</f>
        <v>0</v>
      </c>
      <c r="M120" s="627">
        <f t="shared" si="119"/>
        <v>0</v>
      </c>
      <c r="N120" s="229">
        <f t="shared" si="112"/>
        <v>0</v>
      </c>
      <c r="O120" s="71">
        <f>SUM(O115:O119)</f>
        <v>0</v>
      </c>
      <c r="P120" s="71">
        <f t="shared" ref="P120:Q120" si="120">SUM(P115:P119)</f>
        <v>0</v>
      </c>
      <c r="Q120" s="233">
        <f t="shared" si="120"/>
        <v>0</v>
      </c>
      <c r="R120" s="642"/>
      <c r="S120" s="642"/>
    </row>
    <row r="121" spans="1:19" ht="15" customHeight="1">
      <c r="A121" s="297" t="s">
        <v>77</v>
      </c>
      <c r="B121" s="298" t="s">
        <v>78</v>
      </c>
      <c r="C121" s="299">
        <f t="shared" si="111"/>
        <v>0</v>
      </c>
      <c r="D121" s="299"/>
      <c r="E121" s="325"/>
      <c r="F121" s="325"/>
      <c r="G121" s="326">
        <f t="shared" si="113"/>
        <v>0</v>
      </c>
      <c r="H121" s="620"/>
      <c r="I121" s="620"/>
      <c r="J121" s="295"/>
      <c r="K121" s="295"/>
      <c r="L121" s="295"/>
      <c r="M121" s="296"/>
      <c r="N121" s="329">
        <f t="shared" si="112"/>
        <v>0</v>
      </c>
      <c r="O121" s="300"/>
      <c r="P121" s="300"/>
      <c r="Q121" s="301"/>
      <c r="R121" s="320"/>
      <c r="S121" s="320"/>
    </row>
    <row r="122" spans="1:19" ht="15" customHeight="1">
      <c r="A122" s="297" t="s">
        <v>79</v>
      </c>
      <c r="B122" s="298" t="s">
        <v>80</v>
      </c>
      <c r="C122" s="299">
        <f t="shared" si="111"/>
        <v>0</v>
      </c>
      <c r="D122" s="299"/>
      <c r="E122" s="325"/>
      <c r="F122" s="325"/>
      <c r="G122" s="326">
        <f t="shared" si="113"/>
        <v>0</v>
      </c>
      <c r="H122" s="620"/>
      <c r="I122" s="620"/>
      <c r="J122" s="295"/>
      <c r="K122" s="295"/>
      <c r="L122" s="295"/>
      <c r="M122" s="296"/>
      <c r="N122" s="329">
        <f t="shared" si="112"/>
        <v>0</v>
      </c>
      <c r="O122" s="300"/>
      <c r="P122" s="300"/>
      <c r="Q122" s="301"/>
      <c r="R122" s="320"/>
      <c r="S122" s="320"/>
    </row>
    <row r="123" spans="1:19" ht="15" customHeight="1">
      <c r="A123" s="297" t="s">
        <v>81</v>
      </c>
      <c r="B123" s="298" t="s">
        <v>82</v>
      </c>
      <c r="C123" s="299">
        <f t="shared" si="111"/>
        <v>0</v>
      </c>
      <c r="D123" s="299"/>
      <c r="E123" s="325"/>
      <c r="F123" s="325"/>
      <c r="G123" s="326">
        <f t="shared" si="113"/>
        <v>0</v>
      </c>
      <c r="H123" s="620"/>
      <c r="I123" s="620"/>
      <c r="J123" s="295"/>
      <c r="K123" s="295"/>
      <c r="L123" s="295"/>
      <c r="M123" s="296"/>
      <c r="N123" s="329">
        <f t="shared" si="112"/>
        <v>0</v>
      </c>
      <c r="O123" s="300"/>
      <c r="P123" s="300"/>
      <c r="Q123" s="301"/>
      <c r="R123" s="320"/>
      <c r="S123" s="320"/>
    </row>
    <row r="124" spans="1:19" ht="15" customHeight="1">
      <c r="A124" s="297" t="s">
        <v>83</v>
      </c>
      <c r="B124" s="298" t="s">
        <v>84</v>
      </c>
      <c r="C124" s="299">
        <f t="shared" si="111"/>
        <v>0</v>
      </c>
      <c r="D124" s="299"/>
      <c r="E124" s="325"/>
      <c r="F124" s="325"/>
      <c r="G124" s="326">
        <f t="shared" si="113"/>
        <v>0</v>
      </c>
      <c r="H124" s="620"/>
      <c r="I124" s="620"/>
      <c r="J124" s="295"/>
      <c r="K124" s="295"/>
      <c r="L124" s="295"/>
      <c r="M124" s="296"/>
      <c r="N124" s="329">
        <f t="shared" si="112"/>
        <v>0</v>
      </c>
      <c r="O124" s="300"/>
      <c r="P124" s="300"/>
      <c r="Q124" s="301"/>
      <c r="R124" s="320"/>
      <c r="S124" s="320"/>
    </row>
    <row r="125" spans="1:19" ht="15" customHeight="1">
      <c r="A125" s="297" t="s">
        <v>85</v>
      </c>
      <c r="B125" s="298" t="s">
        <v>86</v>
      </c>
      <c r="C125" s="299">
        <f t="shared" si="111"/>
        <v>0</v>
      </c>
      <c r="D125" s="299"/>
      <c r="E125" s="325"/>
      <c r="F125" s="325"/>
      <c r="G125" s="326">
        <f t="shared" si="113"/>
        <v>0</v>
      </c>
      <c r="H125" s="620"/>
      <c r="I125" s="620"/>
      <c r="J125" s="295"/>
      <c r="K125" s="295"/>
      <c r="L125" s="295"/>
      <c r="M125" s="296"/>
      <c r="N125" s="329">
        <f t="shared" si="112"/>
        <v>0</v>
      </c>
      <c r="O125" s="300"/>
      <c r="P125" s="300"/>
      <c r="Q125" s="301"/>
      <c r="R125" s="320"/>
      <c r="S125" s="320"/>
    </row>
    <row r="126" spans="1:19" s="246" customFormat="1" ht="15" customHeight="1">
      <c r="A126" s="232" t="s">
        <v>87</v>
      </c>
      <c r="B126" s="624" t="s">
        <v>29</v>
      </c>
      <c r="C126" s="74">
        <f t="shared" si="111"/>
        <v>0</v>
      </c>
      <c r="D126" s="74"/>
      <c r="E126" s="61"/>
      <c r="F126" s="61"/>
      <c r="G126" s="629">
        <f t="shared" si="113"/>
        <v>0</v>
      </c>
      <c r="H126" s="625">
        <f>SUM(H121:H125)</f>
        <v>0</v>
      </c>
      <c r="I126" s="625">
        <f>SUM(I121:I125)</f>
        <v>0</v>
      </c>
      <c r="J126" s="626">
        <f>SUM(J121:J125)</f>
        <v>0</v>
      </c>
      <c r="K126" s="626">
        <f>SUM(K121:K125)</f>
        <v>0</v>
      </c>
      <c r="L126" s="626">
        <f t="shared" ref="L126:M126" si="121">SUM(L121:L125)</f>
        <v>0</v>
      </c>
      <c r="M126" s="627">
        <f t="shared" si="121"/>
        <v>0</v>
      </c>
      <c r="N126" s="229">
        <f t="shared" si="112"/>
        <v>0</v>
      </c>
      <c r="O126" s="71">
        <f>SUM(O121:O125)</f>
        <v>0</v>
      </c>
      <c r="P126" s="71">
        <f t="shared" ref="P126:Q126" si="122">SUM(P121:P125)</f>
        <v>0</v>
      </c>
      <c r="Q126" s="233">
        <f t="shared" si="122"/>
        <v>0</v>
      </c>
      <c r="R126" s="642"/>
      <c r="S126" s="642"/>
    </row>
    <row r="127" spans="1:19" ht="15" customHeight="1">
      <c r="A127" s="297" t="s">
        <v>88</v>
      </c>
      <c r="B127" s="298" t="s">
        <v>89</v>
      </c>
      <c r="C127" s="299">
        <f t="shared" si="111"/>
        <v>0</v>
      </c>
      <c r="D127" s="299"/>
      <c r="E127" s="325"/>
      <c r="F127" s="325"/>
      <c r="G127" s="326">
        <f t="shared" si="113"/>
        <v>0</v>
      </c>
      <c r="H127" s="620"/>
      <c r="I127" s="620"/>
      <c r="J127" s="295"/>
      <c r="K127" s="295"/>
      <c r="L127" s="295"/>
      <c r="M127" s="296"/>
      <c r="N127" s="329">
        <f t="shared" si="112"/>
        <v>0</v>
      </c>
      <c r="O127" s="300"/>
      <c r="P127" s="300"/>
      <c r="Q127" s="301"/>
      <c r="R127" s="320"/>
      <c r="S127" s="320"/>
    </row>
    <row r="128" spans="1:19" ht="15" customHeight="1">
      <c r="A128" s="297" t="s">
        <v>90</v>
      </c>
      <c r="B128" s="298" t="s">
        <v>91</v>
      </c>
      <c r="C128" s="299">
        <f t="shared" si="111"/>
        <v>0</v>
      </c>
      <c r="D128" s="299"/>
      <c r="E128" s="325"/>
      <c r="F128" s="325"/>
      <c r="G128" s="326">
        <f t="shared" si="113"/>
        <v>0</v>
      </c>
      <c r="H128" s="620"/>
      <c r="I128" s="620"/>
      <c r="J128" s="295"/>
      <c r="K128" s="295"/>
      <c r="L128" s="295"/>
      <c r="M128" s="296"/>
      <c r="N128" s="329">
        <f t="shared" si="112"/>
        <v>0</v>
      </c>
      <c r="O128" s="300"/>
      <c r="P128" s="300"/>
      <c r="Q128" s="301"/>
      <c r="R128" s="320"/>
      <c r="S128" s="320"/>
    </row>
    <row r="129" spans="1:19" s="246" customFormat="1" ht="15" customHeight="1">
      <c r="A129" s="232" t="s">
        <v>92</v>
      </c>
      <c r="B129" s="624" t="s">
        <v>93</v>
      </c>
      <c r="C129" s="74">
        <f t="shared" si="111"/>
        <v>0</v>
      </c>
      <c r="D129" s="74"/>
      <c r="E129" s="61"/>
      <c r="F129" s="61"/>
      <c r="G129" s="629">
        <f t="shared" si="113"/>
        <v>0</v>
      </c>
      <c r="H129" s="625">
        <f>SUM(J127:J128)</f>
        <v>0</v>
      </c>
      <c r="I129" s="625">
        <f>SUM(K127:K128)</f>
        <v>0</v>
      </c>
      <c r="J129" s="626">
        <f>SUM(J127:J128)</f>
        <v>0</v>
      </c>
      <c r="K129" s="626">
        <f>SUM(K127:K128)</f>
        <v>0</v>
      </c>
      <c r="L129" s="626">
        <f t="shared" ref="L129:M129" si="123">SUM(L127:L128)</f>
        <v>0</v>
      </c>
      <c r="M129" s="627">
        <f t="shared" si="123"/>
        <v>0</v>
      </c>
      <c r="N129" s="229">
        <f t="shared" si="112"/>
        <v>0</v>
      </c>
      <c r="O129" s="71">
        <f>SUM(O127:O128)</f>
        <v>0</v>
      </c>
      <c r="P129" s="71">
        <f t="shared" ref="P129:Q129" si="124">SUM(P127:P128)</f>
        <v>0</v>
      </c>
      <c r="Q129" s="233">
        <f t="shared" si="124"/>
        <v>0</v>
      </c>
      <c r="R129" s="642"/>
      <c r="S129" s="642"/>
    </row>
    <row r="130" spans="1:19" ht="15" customHeight="1">
      <c r="A130" s="297" t="s">
        <v>94</v>
      </c>
      <c r="B130" s="298" t="s">
        <v>95</v>
      </c>
      <c r="C130" s="299">
        <f t="shared" si="111"/>
        <v>0</v>
      </c>
      <c r="D130" s="299"/>
      <c r="E130" s="325"/>
      <c r="F130" s="325"/>
      <c r="G130" s="326">
        <f t="shared" si="113"/>
        <v>0</v>
      </c>
      <c r="H130" s="620"/>
      <c r="I130" s="620"/>
      <c r="J130" s="295"/>
      <c r="K130" s="295"/>
      <c r="L130" s="295"/>
      <c r="M130" s="296"/>
      <c r="N130" s="329">
        <f t="shared" si="112"/>
        <v>0</v>
      </c>
      <c r="O130" s="300"/>
      <c r="P130" s="300"/>
      <c r="Q130" s="301"/>
      <c r="R130" s="320"/>
      <c r="S130" s="320"/>
    </row>
    <row r="131" spans="1:19" ht="15" customHeight="1">
      <c r="A131" s="297" t="s">
        <v>96</v>
      </c>
      <c r="B131" s="298" t="s">
        <v>97</v>
      </c>
      <c r="C131" s="299">
        <f t="shared" si="111"/>
        <v>0</v>
      </c>
      <c r="D131" s="299"/>
      <c r="E131" s="325"/>
      <c r="F131" s="325"/>
      <c r="G131" s="326">
        <f t="shared" si="113"/>
        <v>0</v>
      </c>
      <c r="H131" s="620"/>
      <c r="I131" s="620"/>
      <c r="J131" s="295"/>
      <c r="K131" s="295"/>
      <c r="L131" s="295"/>
      <c r="M131" s="296"/>
      <c r="N131" s="329">
        <f t="shared" si="112"/>
        <v>0</v>
      </c>
      <c r="O131" s="300"/>
      <c r="P131" s="300"/>
      <c r="Q131" s="301"/>
      <c r="R131" s="320"/>
      <c r="S131" s="320"/>
    </row>
    <row r="132" spans="1:19" ht="15" customHeight="1">
      <c r="A132" s="297" t="s">
        <v>98</v>
      </c>
      <c r="B132" s="298" t="s">
        <v>99</v>
      </c>
      <c r="C132" s="299">
        <f t="shared" si="111"/>
        <v>0</v>
      </c>
      <c r="D132" s="299"/>
      <c r="E132" s="325"/>
      <c r="F132" s="325"/>
      <c r="G132" s="326">
        <f t="shared" si="113"/>
        <v>0</v>
      </c>
      <c r="H132" s="620"/>
      <c r="I132" s="620"/>
      <c r="J132" s="295"/>
      <c r="K132" s="295"/>
      <c r="L132" s="295"/>
      <c r="M132" s="296"/>
      <c r="N132" s="329">
        <f t="shared" si="112"/>
        <v>0</v>
      </c>
      <c r="O132" s="300"/>
      <c r="P132" s="300"/>
      <c r="Q132" s="301"/>
      <c r="R132" s="320"/>
      <c r="S132" s="320"/>
    </row>
    <row r="133" spans="1:19" ht="15" customHeight="1">
      <c r="A133" s="297" t="s">
        <v>100</v>
      </c>
      <c r="B133" s="298" t="s">
        <v>101</v>
      </c>
      <c r="C133" s="299">
        <f t="shared" si="111"/>
        <v>0</v>
      </c>
      <c r="D133" s="299"/>
      <c r="E133" s="325"/>
      <c r="F133" s="325"/>
      <c r="G133" s="326">
        <f t="shared" si="113"/>
        <v>0</v>
      </c>
      <c r="H133" s="620"/>
      <c r="I133" s="620"/>
      <c r="J133" s="295"/>
      <c r="K133" s="295"/>
      <c r="L133" s="295"/>
      <c r="M133" s="296"/>
      <c r="N133" s="329">
        <f t="shared" si="112"/>
        <v>0</v>
      </c>
      <c r="O133" s="300"/>
      <c r="P133" s="300"/>
      <c r="Q133" s="301"/>
      <c r="R133" s="320"/>
      <c r="S133" s="320"/>
    </row>
    <row r="134" spans="1:19" ht="15" customHeight="1">
      <c r="A134" s="297" t="s">
        <v>102</v>
      </c>
      <c r="B134" s="298" t="s">
        <v>103</v>
      </c>
      <c r="C134" s="299">
        <f t="shared" si="111"/>
        <v>0</v>
      </c>
      <c r="D134" s="299"/>
      <c r="E134" s="325"/>
      <c r="F134" s="325"/>
      <c r="G134" s="326">
        <f t="shared" si="113"/>
        <v>0</v>
      </c>
      <c r="H134" s="620"/>
      <c r="I134" s="620"/>
      <c r="J134" s="295"/>
      <c r="K134" s="295"/>
      <c r="L134" s="295"/>
      <c r="M134" s="296"/>
      <c r="N134" s="329">
        <f t="shared" si="112"/>
        <v>0</v>
      </c>
      <c r="O134" s="300"/>
      <c r="P134" s="300"/>
      <c r="Q134" s="301"/>
      <c r="R134" s="320"/>
      <c r="S134" s="320"/>
    </row>
    <row r="135" spans="1:19" ht="15" customHeight="1">
      <c r="A135" s="297" t="s">
        <v>104</v>
      </c>
      <c r="B135" s="298" t="s">
        <v>105</v>
      </c>
      <c r="C135" s="299">
        <f t="shared" si="111"/>
        <v>0</v>
      </c>
      <c r="D135" s="299"/>
      <c r="E135" s="325"/>
      <c r="F135" s="325"/>
      <c r="G135" s="326">
        <f t="shared" si="113"/>
        <v>0</v>
      </c>
      <c r="H135" s="620"/>
      <c r="I135" s="620"/>
      <c r="J135" s="295"/>
      <c r="K135" s="295"/>
      <c r="L135" s="295"/>
      <c r="M135" s="296"/>
      <c r="N135" s="329">
        <f t="shared" si="112"/>
        <v>0</v>
      </c>
      <c r="O135" s="300"/>
      <c r="P135" s="300"/>
      <c r="Q135" s="301"/>
      <c r="R135" s="320"/>
      <c r="S135" s="320"/>
    </row>
    <row r="136" spans="1:19" ht="15" customHeight="1">
      <c r="A136" s="297" t="s">
        <v>106</v>
      </c>
      <c r="B136" s="298" t="s">
        <v>107</v>
      </c>
      <c r="C136" s="299">
        <f t="shared" si="111"/>
        <v>0</v>
      </c>
      <c r="D136" s="299"/>
      <c r="E136" s="325"/>
      <c r="F136" s="325"/>
      <c r="G136" s="326">
        <f t="shared" si="113"/>
        <v>0</v>
      </c>
      <c r="H136" s="620"/>
      <c r="I136" s="620"/>
      <c r="J136" s="300"/>
      <c r="K136" s="300"/>
      <c r="L136" s="300"/>
      <c r="M136" s="301"/>
      <c r="N136" s="329">
        <f t="shared" si="112"/>
        <v>0</v>
      </c>
      <c r="O136" s="300"/>
      <c r="P136" s="300"/>
      <c r="Q136" s="301"/>
      <c r="R136" s="320"/>
      <c r="S136" s="320"/>
    </row>
    <row r="137" spans="1:19" ht="15" customHeight="1">
      <c r="A137" s="297" t="s">
        <v>108</v>
      </c>
      <c r="B137" s="298" t="s">
        <v>109</v>
      </c>
      <c r="C137" s="299">
        <f t="shared" si="111"/>
        <v>0</v>
      </c>
      <c r="D137" s="299"/>
      <c r="E137" s="325"/>
      <c r="F137" s="325"/>
      <c r="G137" s="326">
        <f t="shared" si="113"/>
        <v>0</v>
      </c>
      <c r="H137" s="620"/>
      <c r="I137" s="620"/>
      <c r="J137" s="300"/>
      <c r="K137" s="300"/>
      <c r="L137" s="300"/>
      <c r="M137" s="301"/>
      <c r="N137" s="329">
        <f t="shared" si="112"/>
        <v>0</v>
      </c>
      <c r="O137" s="300"/>
      <c r="P137" s="300"/>
      <c r="Q137" s="301"/>
      <c r="R137" s="320"/>
      <c r="S137" s="320"/>
    </row>
    <row r="138" spans="1:19" s="246" customFormat="1" ht="15" customHeight="1">
      <c r="A138" s="232" t="s">
        <v>110</v>
      </c>
      <c r="B138" s="624" t="s">
        <v>111</v>
      </c>
      <c r="C138" s="74">
        <f t="shared" si="111"/>
        <v>0</v>
      </c>
      <c r="D138" s="74">
        <f t="shared" ref="D138:E138" si="125">SUM(D130:D137)</f>
        <v>0</v>
      </c>
      <c r="E138" s="61">
        <f t="shared" si="125"/>
        <v>0</v>
      </c>
      <c r="F138" s="61">
        <f t="shared" ref="F138" si="126">SUM(F130:F137)</f>
        <v>0</v>
      </c>
      <c r="G138" s="629">
        <f t="shared" si="113"/>
        <v>0</v>
      </c>
      <c r="H138" s="630">
        <f>SUM(H130:H137)</f>
        <v>0</v>
      </c>
      <c r="I138" s="630">
        <f>SUM(I130:I137)</f>
        <v>0</v>
      </c>
      <c r="J138" s="74">
        <f>SUM(J130:J137)</f>
        <v>0</v>
      </c>
      <c r="K138" s="74">
        <f>SUM(K130:K137)</f>
        <v>0</v>
      </c>
      <c r="L138" s="74">
        <f t="shared" ref="L138:M138" si="127">SUM(L130:L137)</f>
        <v>0</v>
      </c>
      <c r="M138" s="631">
        <f t="shared" si="127"/>
        <v>0</v>
      </c>
      <c r="N138" s="229">
        <f t="shared" si="112"/>
        <v>0</v>
      </c>
      <c r="O138" s="74">
        <f>SUM(O130:O137)</f>
        <v>0</v>
      </c>
      <c r="P138" s="74">
        <f t="shared" ref="P138:Q138" si="128">SUM(P130:P137)</f>
        <v>0</v>
      </c>
      <c r="Q138" s="631">
        <f t="shared" si="128"/>
        <v>0</v>
      </c>
      <c r="R138" s="642"/>
      <c r="S138" s="642"/>
    </row>
    <row r="139" spans="1:19" ht="15" customHeight="1">
      <c r="A139" s="297" t="s">
        <v>112</v>
      </c>
      <c r="B139" s="298" t="s">
        <v>113</v>
      </c>
      <c r="C139" s="299">
        <f t="shared" si="111"/>
        <v>0</v>
      </c>
      <c r="D139" s="299"/>
      <c r="E139" s="325"/>
      <c r="F139" s="325"/>
      <c r="G139" s="326">
        <f t="shared" si="113"/>
        <v>0</v>
      </c>
      <c r="H139" s="620"/>
      <c r="I139" s="620"/>
      <c r="J139" s="300"/>
      <c r="K139" s="300"/>
      <c r="L139" s="300"/>
      <c r="M139" s="301"/>
      <c r="N139" s="329">
        <f t="shared" si="112"/>
        <v>0</v>
      </c>
      <c r="O139" s="300"/>
      <c r="P139" s="300"/>
      <c r="Q139" s="301"/>
      <c r="R139" s="320"/>
      <c r="S139" s="320"/>
    </row>
    <row r="140" spans="1:19" s="246" customFormat="1" ht="15" customHeight="1">
      <c r="A140" s="232" t="s">
        <v>114</v>
      </c>
      <c r="B140" s="624" t="s">
        <v>12</v>
      </c>
      <c r="C140" s="74">
        <f t="shared" ref="C140:C171" si="129">SUM(D140:F140)</f>
        <v>0</v>
      </c>
      <c r="D140" s="74">
        <f t="shared" ref="D140:E140" si="130">D129+D138+D139</f>
        <v>0</v>
      </c>
      <c r="E140" s="61">
        <f t="shared" si="130"/>
        <v>0</v>
      </c>
      <c r="F140" s="61">
        <f t="shared" ref="F140" si="131">F129+F138+F139</f>
        <v>0</v>
      </c>
      <c r="G140" s="629">
        <f t="shared" si="113"/>
        <v>0</v>
      </c>
      <c r="H140" s="630">
        <f>H138+H139</f>
        <v>0</v>
      </c>
      <c r="I140" s="630">
        <f>I138+I139</f>
        <v>0</v>
      </c>
      <c r="J140" s="74">
        <f>H129+J138+J139</f>
        <v>0</v>
      </c>
      <c r="K140" s="74">
        <f>K129+K138+K139</f>
        <v>0</v>
      </c>
      <c r="L140" s="74">
        <f t="shared" ref="L140:M140" si="132">L129+L138+L139</f>
        <v>0</v>
      </c>
      <c r="M140" s="631">
        <f t="shared" si="132"/>
        <v>0</v>
      </c>
      <c r="N140" s="229">
        <f t="shared" ref="N140:N171" si="133">SUM(O140:Q140)</f>
        <v>0</v>
      </c>
      <c r="O140" s="74">
        <v>0</v>
      </c>
      <c r="P140" s="74">
        <v>0</v>
      </c>
      <c r="Q140" s="631">
        <v>0</v>
      </c>
      <c r="R140" s="642"/>
      <c r="S140" s="642"/>
    </row>
    <row r="141" spans="1:19" ht="15" customHeight="1">
      <c r="A141" s="308" t="s">
        <v>115</v>
      </c>
      <c r="B141" s="298" t="s">
        <v>116</v>
      </c>
      <c r="C141" s="299">
        <f t="shared" si="129"/>
        <v>0</v>
      </c>
      <c r="D141" s="299"/>
      <c r="E141" s="325"/>
      <c r="F141" s="325"/>
      <c r="G141" s="326">
        <f t="shared" si="113"/>
        <v>0</v>
      </c>
      <c r="H141" s="620"/>
      <c r="I141" s="620"/>
      <c r="J141" s="300"/>
      <c r="K141" s="300"/>
      <c r="L141" s="300"/>
      <c r="M141" s="301"/>
      <c r="N141" s="329">
        <f t="shared" si="133"/>
        <v>0</v>
      </c>
      <c r="O141" s="300"/>
      <c r="P141" s="300"/>
      <c r="Q141" s="301"/>
      <c r="R141" s="320"/>
      <c r="S141" s="320"/>
    </row>
    <row r="142" spans="1:19" ht="15" customHeight="1">
      <c r="A142" s="308" t="s">
        <v>117</v>
      </c>
      <c r="B142" s="298" t="s">
        <v>118</v>
      </c>
      <c r="C142" s="299">
        <f t="shared" si="129"/>
        <v>0</v>
      </c>
      <c r="D142" s="299"/>
      <c r="E142" s="325"/>
      <c r="F142" s="325"/>
      <c r="G142" s="326">
        <f t="shared" si="113"/>
        <v>102567</v>
      </c>
      <c r="H142" s="620"/>
      <c r="I142" s="620"/>
      <c r="J142" s="300"/>
      <c r="K142" s="300"/>
      <c r="L142" s="300">
        <v>1795</v>
      </c>
      <c r="M142" s="301">
        <v>100772</v>
      </c>
      <c r="N142" s="329">
        <f t="shared" si="133"/>
        <v>1097000</v>
      </c>
      <c r="O142" s="300"/>
      <c r="P142" s="300">
        <v>1097000</v>
      </c>
      <c r="Q142" s="301"/>
      <c r="R142" s="320"/>
      <c r="S142" s="320"/>
    </row>
    <row r="143" spans="1:19" ht="15" customHeight="1">
      <c r="A143" s="308" t="s">
        <v>119</v>
      </c>
      <c r="B143" s="298" t="s">
        <v>120</v>
      </c>
      <c r="C143" s="299">
        <f t="shared" si="129"/>
        <v>811270</v>
      </c>
      <c r="D143" s="299">
        <v>811270</v>
      </c>
      <c r="E143" s="325"/>
      <c r="F143" s="325"/>
      <c r="G143" s="326">
        <f t="shared" si="113"/>
        <v>0</v>
      </c>
      <c r="H143" s="620"/>
      <c r="I143" s="620"/>
      <c r="J143" s="300"/>
      <c r="K143" s="300"/>
      <c r="L143" s="300"/>
      <c r="M143" s="301"/>
      <c r="N143" s="329">
        <f t="shared" si="133"/>
        <v>0</v>
      </c>
      <c r="O143" s="300"/>
      <c r="P143" s="300"/>
      <c r="Q143" s="301"/>
      <c r="R143" s="320"/>
      <c r="S143" s="320"/>
    </row>
    <row r="144" spans="1:19" ht="15" customHeight="1">
      <c r="A144" s="308" t="s">
        <v>121</v>
      </c>
      <c r="B144" s="298" t="s">
        <v>122</v>
      </c>
      <c r="C144" s="299">
        <f t="shared" si="129"/>
        <v>0</v>
      </c>
      <c r="D144" s="299"/>
      <c r="E144" s="325"/>
      <c r="F144" s="325"/>
      <c r="G144" s="326">
        <f t="shared" si="113"/>
        <v>0</v>
      </c>
      <c r="H144" s="620"/>
      <c r="I144" s="620"/>
      <c r="J144" s="300"/>
      <c r="K144" s="300"/>
      <c r="L144" s="300"/>
      <c r="M144" s="301"/>
      <c r="N144" s="329">
        <f t="shared" si="133"/>
        <v>0</v>
      </c>
      <c r="O144" s="300"/>
      <c r="P144" s="300"/>
      <c r="Q144" s="301"/>
      <c r="R144" s="320"/>
      <c r="S144" s="320"/>
    </row>
    <row r="145" spans="1:19" ht="15" customHeight="1">
      <c r="A145" s="308" t="s">
        <v>123</v>
      </c>
      <c r="B145" s="298" t="s">
        <v>124</v>
      </c>
      <c r="C145" s="299">
        <f t="shared" si="129"/>
        <v>0</v>
      </c>
      <c r="D145" s="299"/>
      <c r="E145" s="325"/>
      <c r="F145" s="325"/>
      <c r="G145" s="326">
        <f t="shared" si="113"/>
        <v>3043090</v>
      </c>
      <c r="H145" s="620"/>
      <c r="I145" s="620"/>
      <c r="J145" s="300">
        <v>5984</v>
      </c>
      <c r="K145" s="300">
        <v>2785148</v>
      </c>
      <c r="L145" s="300">
        <v>251958</v>
      </c>
      <c r="M145" s="301">
        <v>0</v>
      </c>
      <c r="N145" s="329">
        <f t="shared" si="133"/>
        <v>255534</v>
      </c>
      <c r="O145" s="300"/>
      <c r="P145" s="300"/>
      <c r="Q145" s="301">
        <v>255534</v>
      </c>
      <c r="R145" s="320"/>
      <c r="S145" s="320"/>
    </row>
    <row r="146" spans="1:19" ht="15" customHeight="1">
      <c r="A146" s="308" t="s">
        <v>125</v>
      </c>
      <c r="B146" s="298" t="s">
        <v>126</v>
      </c>
      <c r="C146" s="299">
        <f t="shared" si="129"/>
        <v>0</v>
      </c>
      <c r="D146" s="299"/>
      <c r="E146" s="325"/>
      <c r="F146" s="325"/>
      <c r="G146" s="326">
        <f t="shared" si="113"/>
        <v>849245</v>
      </c>
      <c r="H146" s="620"/>
      <c r="I146" s="620"/>
      <c r="J146" s="300">
        <v>1616</v>
      </c>
      <c r="K146" s="300">
        <v>751904</v>
      </c>
      <c r="L146" s="300">
        <v>68522</v>
      </c>
      <c r="M146" s="301">
        <v>27203</v>
      </c>
      <c r="N146" s="329">
        <f t="shared" si="133"/>
        <v>68986</v>
      </c>
      <c r="O146" s="300"/>
      <c r="P146" s="300"/>
      <c r="Q146" s="301">
        <v>68986</v>
      </c>
      <c r="R146" s="320"/>
      <c r="S146" s="320"/>
    </row>
    <row r="147" spans="1:19" ht="15" customHeight="1">
      <c r="A147" s="308" t="s">
        <v>127</v>
      </c>
      <c r="B147" s="298" t="s">
        <v>128</v>
      </c>
      <c r="C147" s="299">
        <f t="shared" si="129"/>
        <v>0</v>
      </c>
      <c r="D147" s="299"/>
      <c r="E147" s="325"/>
      <c r="F147" s="325"/>
      <c r="G147" s="326">
        <f t="shared" si="113"/>
        <v>1235000</v>
      </c>
      <c r="H147" s="620"/>
      <c r="I147" s="620"/>
      <c r="J147" s="300"/>
      <c r="K147" s="300">
        <v>1235000</v>
      </c>
      <c r="L147" s="300"/>
      <c r="M147" s="301"/>
      <c r="N147" s="329">
        <f t="shared" si="133"/>
        <v>0</v>
      </c>
      <c r="O147" s="300"/>
      <c r="P147" s="300"/>
      <c r="Q147" s="301"/>
      <c r="R147" s="320"/>
      <c r="S147" s="320"/>
    </row>
    <row r="148" spans="1:19" ht="15" customHeight="1">
      <c r="A148" s="308" t="s">
        <v>0</v>
      </c>
      <c r="B148" s="298" t="s">
        <v>129</v>
      </c>
      <c r="C148" s="299">
        <f t="shared" si="129"/>
        <v>1</v>
      </c>
      <c r="D148" s="299">
        <v>1</v>
      </c>
      <c r="E148" s="325"/>
      <c r="F148" s="325"/>
      <c r="G148" s="326">
        <f t="shared" si="113"/>
        <v>0</v>
      </c>
      <c r="H148" s="620"/>
      <c r="I148" s="620"/>
      <c r="J148" s="300"/>
      <c r="K148" s="300"/>
      <c r="L148" s="300"/>
      <c r="M148" s="301"/>
      <c r="N148" s="329">
        <f t="shared" si="133"/>
        <v>0</v>
      </c>
      <c r="O148" s="300"/>
      <c r="P148" s="300"/>
      <c r="Q148" s="301"/>
      <c r="R148" s="320"/>
      <c r="S148" s="320"/>
    </row>
    <row r="149" spans="1:19" ht="15" customHeight="1">
      <c r="A149" s="308" t="s">
        <v>130</v>
      </c>
      <c r="B149" s="298" t="s">
        <v>131</v>
      </c>
      <c r="C149" s="299">
        <f t="shared" si="129"/>
        <v>0</v>
      </c>
      <c r="D149" s="299"/>
      <c r="E149" s="325"/>
      <c r="F149" s="325"/>
      <c r="G149" s="326">
        <f t="shared" si="113"/>
        <v>0</v>
      </c>
      <c r="H149" s="620"/>
      <c r="I149" s="620"/>
      <c r="J149" s="300"/>
      <c r="K149" s="300"/>
      <c r="L149" s="300"/>
      <c r="M149" s="301"/>
      <c r="N149" s="329">
        <f t="shared" si="133"/>
        <v>0</v>
      </c>
      <c r="O149" s="300"/>
      <c r="P149" s="300"/>
      <c r="Q149" s="301"/>
      <c r="R149" s="320"/>
      <c r="S149" s="320"/>
    </row>
    <row r="150" spans="1:19" ht="15" customHeight="1">
      <c r="A150" s="308" t="s">
        <v>132</v>
      </c>
      <c r="B150" s="570" t="s">
        <v>337</v>
      </c>
      <c r="C150" s="299">
        <f t="shared" si="129"/>
        <v>4377</v>
      </c>
      <c r="D150" s="299">
        <v>4377</v>
      </c>
      <c r="E150" s="325"/>
      <c r="F150" s="325"/>
      <c r="G150" s="326">
        <f t="shared" si="113"/>
        <v>3657</v>
      </c>
      <c r="H150" s="620"/>
      <c r="I150" s="620"/>
      <c r="J150" s="300">
        <v>3498</v>
      </c>
      <c r="K150" s="300">
        <v>159</v>
      </c>
      <c r="L150" s="300"/>
      <c r="M150" s="301"/>
      <c r="N150" s="329">
        <f t="shared" si="133"/>
        <v>2262</v>
      </c>
      <c r="O150" s="300"/>
      <c r="P150" s="300">
        <v>2262</v>
      </c>
      <c r="Q150" s="301"/>
      <c r="R150" s="320"/>
      <c r="S150" s="320"/>
    </row>
    <row r="151" spans="1:19" s="246" customFormat="1" ht="15" customHeight="1">
      <c r="A151" s="235" t="s">
        <v>134</v>
      </c>
      <c r="B151" s="624" t="s">
        <v>15</v>
      </c>
      <c r="C151" s="74">
        <f t="shared" si="129"/>
        <v>815648</v>
      </c>
      <c r="D151" s="71">
        <f t="shared" ref="D151:E151" si="134">SUM(D141:D150)</f>
        <v>815648</v>
      </c>
      <c r="E151" s="93">
        <f t="shared" si="134"/>
        <v>0</v>
      </c>
      <c r="F151" s="93">
        <f t="shared" ref="F151" si="135">SUM(F141:F150)</f>
        <v>0</v>
      </c>
      <c r="G151" s="629">
        <f t="shared" si="113"/>
        <v>5233559</v>
      </c>
      <c r="H151" s="632">
        <f>SUM(H141:H150)</f>
        <v>0</v>
      </c>
      <c r="I151" s="632">
        <f>SUM(I141:I150)</f>
        <v>0</v>
      </c>
      <c r="J151" s="71">
        <f>SUM(J141:J150)</f>
        <v>11098</v>
      </c>
      <c r="K151" s="71">
        <f>SUM(K141:K150)</f>
        <v>4772211</v>
      </c>
      <c r="L151" s="71">
        <f t="shared" ref="L151:M151" si="136">SUM(L141:L150)</f>
        <v>322275</v>
      </c>
      <c r="M151" s="233">
        <f t="shared" si="136"/>
        <v>127975</v>
      </c>
      <c r="N151" s="229">
        <f t="shared" si="133"/>
        <v>1423782</v>
      </c>
      <c r="O151" s="71">
        <f>SUM(O141:O150)</f>
        <v>0</v>
      </c>
      <c r="P151" s="71">
        <f t="shared" ref="P151:Q151" si="137">SUM(P141:P150)</f>
        <v>1099262</v>
      </c>
      <c r="Q151" s="233">
        <f t="shared" si="137"/>
        <v>324520</v>
      </c>
      <c r="R151" s="642"/>
      <c r="S151" s="642"/>
    </row>
    <row r="152" spans="1:19" ht="15" customHeight="1">
      <c r="A152" s="308" t="s">
        <v>135</v>
      </c>
      <c r="B152" s="298" t="s">
        <v>136</v>
      </c>
      <c r="C152" s="299">
        <f t="shared" si="129"/>
        <v>0</v>
      </c>
      <c r="D152" s="299"/>
      <c r="E152" s="325"/>
      <c r="F152" s="325"/>
      <c r="G152" s="326">
        <f t="shared" si="113"/>
        <v>0</v>
      </c>
      <c r="H152" s="620"/>
      <c r="I152" s="620"/>
      <c r="J152" s="299"/>
      <c r="K152" s="299"/>
      <c r="L152" s="299"/>
      <c r="M152" s="310"/>
      <c r="N152" s="329">
        <f t="shared" si="133"/>
        <v>0</v>
      </c>
      <c r="O152" s="299"/>
      <c r="P152" s="299"/>
      <c r="Q152" s="310"/>
      <c r="R152" s="320"/>
      <c r="S152" s="320"/>
    </row>
    <row r="153" spans="1:19" ht="15" customHeight="1">
      <c r="A153" s="308" t="s">
        <v>137</v>
      </c>
      <c r="B153" s="298" t="s">
        <v>138</v>
      </c>
      <c r="C153" s="299">
        <f t="shared" si="129"/>
        <v>0</v>
      </c>
      <c r="D153" s="299"/>
      <c r="E153" s="325"/>
      <c r="F153" s="325"/>
      <c r="G153" s="326">
        <f t="shared" si="113"/>
        <v>0</v>
      </c>
      <c r="H153" s="620"/>
      <c r="I153" s="620"/>
      <c r="J153" s="299"/>
      <c r="K153" s="299"/>
      <c r="L153" s="299"/>
      <c r="M153" s="310"/>
      <c r="N153" s="329">
        <f t="shared" si="133"/>
        <v>0</v>
      </c>
      <c r="O153" s="299"/>
      <c r="P153" s="299"/>
      <c r="Q153" s="310"/>
      <c r="R153" s="320"/>
      <c r="S153" s="320"/>
    </row>
    <row r="154" spans="1:19" ht="15" customHeight="1">
      <c r="A154" s="308" t="s">
        <v>139</v>
      </c>
      <c r="B154" s="298" t="s">
        <v>140</v>
      </c>
      <c r="C154" s="299">
        <f t="shared" si="129"/>
        <v>0</v>
      </c>
      <c r="D154" s="299"/>
      <c r="E154" s="325"/>
      <c r="F154" s="325"/>
      <c r="G154" s="326">
        <f t="shared" si="113"/>
        <v>0</v>
      </c>
      <c r="H154" s="620"/>
      <c r="I154" s="620"/>
      <c r="J154" s="300"/>
      <c r="K154" s="300"/>
      <c r="L154" s="300"/>
      <c r="M154" s="301"/>
      <c r="N154" s="329">
        <f t="shared" si="133"/>
        <v>0</v>
      </c>
      <c r="O154" s="300"/>
      <c r="P154" s="300"/>
      <c r="Q154" s="301"/>
      <c r="R154" s="320"/>
      <c r="S154" s="320"/>
    </row>
    <row r="155" spans="1:19" ht="15" customHeight="1">
      <c r="A155" s="308" t="s">
        <v>141</v>
      </c>
      <c r="B155" s="298" t="s">
        <v>142</v>
      </c>
      <c r="C155" s="299">
        <f t="shared" si="129"/>
        <v>0</v>
      </c>
      <c r="D155" s="299"/>
      <c r="E155" s="325"/>
      <c r="F155" s="325"/>
      <c r="G155" s="326">
        <f t="shared" si="113"/>
        <v>0</v>
      </c>
      <c r="H155" s="620"/>
      <c r="I155" s="620"/>
      <c r="J155" s="300"/>
      <c r="K155" s="300"/>
      <c r="L155" s="300"/>
      <c r="M155" s="301"/>
      <c r="N155" s="329">
        <f t="shared" si="133"/>
        <v>0</v>
      </c>
      <c r="O155" s="300"/>
      <c r="P155" s="300"/>
      <c r="Q155" s="301"/>
      <c r="R155" s="320"/>
      <c r="S155" s="320"/>
    </row>
    <row r="156" spans="1:19" ht="15" customHeight="1">
      <c r="A156" s="308" t="s">
        <v>143</v>
      </c>
      <c r="B156" s="298" t="s">
        <v>144</v>
      </c>
      <c r="C156" s="299">
        <f t="shared" si="129"/>
        <v>0</v>
      </c>
      <c r="D156" s="299"/>
      <c r="E156" s="325"/>
      <c r="F156" s="325"/>
      <c r="G156" s="326">
        <f t="shared" si="113"/>
        <v>0</v>
      </c>
      <c r="H156" s="620"/>
      <c r="I156" s="620"/>
      <c r="J156" s="300"/>
      <c r="K156" s="300"/>
      <c r="L156" s="300"/>
      <c r="M156" s="301"/>
      <c r="N156" s="329">
        <f t="shared" si="133"/>
        <v>0</v>
      </c>
      <c r="O156" s="300"/>
      <c r="P156" s="300"/>
      <c r="Q156" s="301"/>
      <c r="R156" s="320"/>
      <c r="S156" s="320"/>
    </row>
    <row r="157" spans="1:19" s="246" customFormat="1" ht="15" customHeight="1">
      <c r="A157" s="232" t="s">
        <v>145</v>
      </c>
      <c r="B157" s="624" t="s">
        <v>33</v>
      </c>
      <c r="C157" s="74">
        <f t="shared" si="129"/>
        <v>0</v>
      </c>
      <c r="D157" s="74">
        <f>SUM(D152:D156)</f>
        <v>0</v>
      </c>
      <c r="E157" s="61">
        <f t="shared" ref="E157:F157" si="138">SUM(E152:E156)</f>
        <v>0</v>
      </c>
      <c r="F157" s="61">
        <f t="shared" si="138"/>
        <v>0</v>
      </c>
      <c r="G157" s="629">
        <f t="shared" si="113"/>
        <v>0</v>
      </c>
      <c r="H157" s="632">
        <f>SUM(H152:H156)</f>
        <v>0</v>
      </c>
      <c r="I157" s="632">
        <f>SUM(I152:I156)</f>
        <v>0</v>
      </c>
      <c r="J157" s="71">
        <f>SUM(J152:J156)</f>
        <v>0</v>
      </c>
      <c r="K157" s="71">
        <f>SUM(K152:K156)</f>
        <v>0</v>
      </c>
      <c r="L157" s="71">
        <f t="shared" ref="L157:M157" si="139">SUM(L152:L156)</f>
        <v>0</v>
      </c>
      <c r="M157" s="233">
        <f t="shared" si="139"/>
        <v>0</v>
      </c>
      <c r="N157" s="229">
        <f t="shared" si="133"/>
        <v>0</v>
      </c>
      <c r="O157" s="71">
        <f>SUM(O152:O156)</f>
        <v>0</v>
      </c>
      <c r="P157" s="71">
        <f t="shared" ref="P157:Q157" si="140">SUM(P152:P156)</f>
        <v>0</v>
      </c>
      <c r="Q157" s="233">
        <f t="shared" si="140"/>
        <v>0</v>
      </c>
      <c r="R157" s="642"/>
      <c r="S157" s="642"/>
    </row>
    <row r="158" spans="1:19" ht="15" customHeight="1">
      <c r="A158" s="308" t="s">
        <v>146</v>
      </c>
      <c r="B158" s="298" t="s">
        <v>147</v>
      </c>
      <c r="C158" s="299">
        <f t="shared" si="129"/>
        <v>0</v>
      </c>
      <c r="D158" s="299"/>
      <c r="E158" s="325"/>
      <c r="F158" s="325"/>
      <c r="G158" s="326">
        <f t="shared" si="113"/>
        <v>0</v>
      </c>
      <c r="H158" s="620"/>
      <c r="I158" s="620"/>
      <c r="J158" s="300"/>
      <c r="K158" s="300"/>
      <c r="L158" s="300"/>
      <c r="M158" s="301"/>
      <c r="N158" s="329">
        <f t="shared" si="133"/>
        <v>0</v>
      </c>
      <c r="O158" s="300"/>
      <c r="P158" s="300"/>
      <c r="Q158" s="301"/>
      <c r="R158" s="320"/>
      <c r="S158" s="320"/>
    </row>
    <row r="159" spans="1:19" ht="15" customHeight="1">
      <c r="A159" s="297" t="s">
        <v>148</v>
      </c>
      <c r="B159" s="298" t="s">
        <v>340</v>
      </c>
      <c r="C159" s="299">
        <f t="shared" si="129"/>
        <v>0</v>
      </c>
      <c r="D159" s="299"/>
      <c r="E159" s="325"/>
      <c r="F159" s="325"/>
      <c r="G159" s="326">
        <f t="shared" si="113"/>
        <v>0</v>
      </c>
      <c r="H159" s="620"/>
      <c r="I159" s="620"/>
      <c r="J159" s="300"/>
      <c r="K159" s="300"/>
      <c r="L159" s="300"/>
      <c r="M159" s="301"/>
      <c r="N159" s="329">
        <f t="shared" si="133"/>
        <v>0</v>
      </c>
      <c r="O159" s="300"/>
      <c r="P159" s="300"/>
      <c r="Q159" s="301"/>
      <c r="R159" s="320"/>
      <c r="S159" s="320"/>
    </row>
    <row r="160" spans="1:19" ht="15" customHeight="1">
      <c r="A160" s="308" t="s">
        <v>150</v>
      </c>
      <c r="B160" s="298" t="s">
        <v>341</v>
      </c>
      <c r="C160" s="299">
        <f t="shared" si="129"/>
        <v>0</v>
      </c>
      <c r="D160" s="299"/>
      <c r="E160" s="325"/>
      <c r="F160" s="325"/>
      <c r="G160" s="326">
        <f t="shared" si="113"/>
        <v>48400</v>
      </c>
      <c r="H160" s="620"/>
      <c r="I160" s="620">
        <v>20000</v>
      </c>
      <c r="J160" s="300">
        <v>28400</v>
      </c>
      <c r="K160" s="300"/>
      <c r="L160" s="300"/>
      <c r="M160" s="301"/>
      <c r="N160" s="329">
        <f t="shared" si="133"/>
        <v>0</v>
      </c>
      <c r="O160" s="300"/>
      <c r="P160" s="300"/>
      <c r="Q160" s="301"/>
      <c r="R160" s="320"/>
      <c r="S160" s="320"/>
    </row>
    <row r="161" spans="1:19" s="246" customFormat="1" ht="15" customHeight="1">
      <c r="A161" s="232" t="s">
        <v>152</v>
      </c>
      <c r="B161" s="624" t="s">
        <v>19</v>
      </c>
      <c r="C161" s="74">
        <f t="shared" si="129"/>
        <v>0</v>
      </c>
      <c r="D161" s="74">
        <f t="shared" ref="D161:E161" si="141">SUM(D158:D160)</f>
        <v>0</v>
      </c>
      <c r="E161" s="61">
        <f t="shared" si="141"/>
        <v>0</v>
      </c>
      <c r="F161" s="61">
        <f t="shared" ref="F161" si="142">SUM(F158:F160)</f>
        <v>0</v>
      </c>
      <c r="G161" s="629">
        <f t="shared" si="113"/>
        <v>48400</v>
      </c>
      <c r="H161" s="632">
        <f>SUM(H158:H160)</f>
        <v>0</v>
      </c>
      <c r="I161" s="632">
        <f>SUM(I158:I160)</f>
        <v>20000</v>
      </c>
      <c r="J161" s="71">
        <f>SUM(J158:J160)</f>
        <v>28400</v>
      </c>
      <c r="K161" s="71">
        <f>SUM(K158:K160)</f>
        <v>0</v>
      </c>
      <c r="L161" s="71">
        <f t="shared" ref="L161:M161" si="143">SUM(L158:L160)</f>
        <v>0</v>
      </c>
      <c r="M161" s="233">
        <f t="shared" si="143"/>
        <v>0</v>
      </c>
      <c r="N161" s="229">
        <f t="shared" si="133"/>
        <v>0</v>
      </c>
      <c r="O161" s="71">
        <f>SUM(O158:O160)</f>
        <v>0</v>
      </c>
      <c r="P161" s="71">
        <f t="shared" ref="P161:Q161" si="144">SUM(P158:P160)</f>
        <v>0</v>
      </c>
      <c r="Q161" s="233">
        <f t="shared" si="144"/>
        <v>0</v>
      </c>
      <c r="R161" s="642"/>
      <c r="S161" s="642"/>
    </row>
    <row r="162" spans="1:19" ht="15" customHeight="1">
      <c r="A162" s="308" t="s">
        <v>321</v>
      </c>
      <c r="B162" s="298" t="s">
        <v>154</v>
      </c>
      <c r="C162" s="299">
        <f t="shared" si="129"/>
        <v>0</v>
      </c>
      <c r="D162" s="299"/>
      <c r="E162" s="325"/>
      <c r="F162" s="325"/>
      <c r="G162" s="326">
        <f t="shared" si="113"/>
        <v>0</v>
      </c>
      <c r="H162" s="620"/>
      <c r="I162" s="620"/>
      <c r="J162" s="300"/>
      <c r="K162" s="300"/>
      <c r="L162" s="300"/>
      <c r="M162" s="301"/>
      <c r="N162" s="329">
        <f t="shared" si="133"/>
        <v>0</v>
      </c>
      <c r="O162" s="300"/>
      <c r="P162" s="300"/>
      <c r="Q162" s="301"/>
      <c r="R162" s="320"/>
      <c r="S162" s="320"/>
    </row>
    <row r="163" spans="1:19" ht="15" customHeight="1">
      <c r="A163" s="297" t="s">
        <v>322</v>
      </c>
      <c r="B163" s="298" t="s">
        <v>156</v>
      </c>
      <c r="C163" s="299">
        <f t="shared" si="129"/>
        <v>0</v>
      </c>
      <c r="D163" s="299"/>
      <c r="E163" s="325"/>
      <c r="F163" s="325"/>
      <c r="G163" s="326">
        <f t="shared" si="113"/>
        <v>0</v>
      </c>
      <c r="H163" s="620"/>
      <c r="I163" s="620"/>
      <c r="J163" s="300"/>
      <c r="K163" s="300"/>
      <c r="L163" s="300"/>
      <c r="M163" s="301"/>
      <c r="N163" s="329">
        <f t="shared" si="133"/>
        <v>0</v>
      </c>
      <c r="O163" s="300"/>
      <c r="P163" s="300"/>
      <c r="Q163" s="301"/>
      <c r="R163" s="320"/>
      <c r="S163" s="320"/>
    </row>
    <row r="164" spans="1:19" ht="15" customHeight="1">
      <c r="A164" s="308" t="s">
        <v>157</v>
      </c>
      <c r="B164" s="298" t="s">
        <v>158</v>
      </c>
      <c r="C164" s="299">
        <f t="shared" si="129"/>
        <v>0</v>
      </c>
      <c r="D164" s="299"/>
      <c r="E164" s="325"/>
      <c r="F164" s="325"/>
      <c r="G164" s="326">
        <f t="shared" si="113"/>
        <v>0</v>
      </c>
      <c r="H164" s="620"/>
      <c r="I164" s="620"/>
      <c r="J164" s="300"/>
      <c r="K164" s="300"/>
      <c r="L164" s="300"/>
      <c r="M164" s="301"/>
      <c r="N164" s="329">
        <f t="shared" si="133"/>
        <v>0</v>
      </c>
      <c r="O164" s="300"/>
      <c r="P164" s="300"/>
      <c r="Q164" s="301"/>
      <c r="R164" s="320"/>
      <c r="S164" s="320"/>
    </row>
    <row r="165" spans="1:19" ht="15" customHeight="1">
      <c r="A165" s="234" t="s">
        <v>322</v>
      </c>
      <c r="B165" s="570" t="s">
        <v>344</v>
      </c>
      <c r="C165" s="299">
        <f t="shared" si="129"/>
        <v>200004</v>
      </c>
      <c r="D165" s="299">
        <v>200004</v>
      </c>
      <c r="E165" s="325"/>
      <c r="F165" s="325"/>
      <c r="G165" s="326">
        <f t="shared" si="113"/>
        <v>0</v>
      </c>
      <c r="H165" s="620"/>
      <c r="I165" s="620"/>
      <c r="J165" s="300"/>
      <c r="K165" s="300"/>
      <c r="L165" s="300"/>
      <c r="M165" s="301"/>
      <c r="N165" s="329">
        <f t="shared" si="133"/>
        <v>0</v>
      </c>
      <c r="O165" s="300"/>
      <c r="P165" s="300"/>
      <c r="Q165" s="301"/>
      <c r="R165" s="320"/>
      <c r="S165" s="320"/>
    </row>
    <row r="166" spans="1:19" s="246" customFormat="1" ht="15" customHeight="1">
      <c r="A166" s="232" t="s">
        <v>159</v>
      </c>
      <c r="B166" s="624" t="s">
        <v>36</v>
      </c>
      <c r="C166" s="74">
        <f t="shared" si="129"/>
        <v>200004</v>
      </c>
      <c r="D166" s="74">
        <f>SUM(D162:D165)</f>
        <v>200004</v>
      </c>
      <c r="E166" s="61"/>
      <c r="F166" s="61"/>
      <c r="G166" s="629">
        <f t="shared" si="113"/>
        <v>0</v>
      </c>
      <c r="H166" s="632">
        <f>SUM(H162:H164)</f>
        <v>0</v>
      </c>
      <c r="I166" s="632">
        <f>SUM(I162:I164)</f>
        <v>0</v>
      </c>
      <c r="J166" s="71">
        <f>SUM(J162:J164)</f>
        <v>0</v>
      </c>
      <c r="K166" s="71">
        <f>SUM(K162:K164)</f>
        <v>0</v>
      </c>
      <c r="L166" s="71">
        <f t="shared" ref="L166:M166" si="145">SUM(L162:L164)</f>
        <v>0</v>
      </c>
      <c r="M166" s="233">
        <f t="shared" si="145"/>
        <v>0</v>
      </c>
      <c r="N166" s="229">
        <f t="shared" si="133"/>
        <v>0</v>
      </c>
      <c r="O166" s="71">
        <f>SUM(O162:O165)</f>
        <v>0</v>
      </c>
      <c r="P166" s="71">
        <f t="shared" ref="P166:Q166" si="146">SUM(P162:P165)</f>
        <v>0</v>
      </c>
      <c r="Q166" s="233">
        <f t="shared" si="146"/>
        <v>0</v>
      </c>
      <c r="R166" s="642"/>
      <c r="S166" s="642"/>
    </row>
    <row r="167" spans="1:19" s="246" customFormat="1" ht="15" customHeight="1">
      <c r="A167" s="235" t="s">
        <v>160</v>
      </c>
      <c r="B167" s="624" t="s">
        <v>161</v>
      </c>
      <c r="C167" s="74">
        <f t="shared" si="129"/>
        <v>2515652</v>
      </c>
      <c r="D167" s="74">
        <f>D114+D120+D126+D140+D151+D157+D161+D166</f>
        <v>2515652</v>
      </c>
      <c r="E167" s="61">
        <f t="shared" ref="E167:F167" si="147">E114+E120+E126+E140+E151+E157+E161+E166</f>
        <v>0</v>
      </c>
      <c r="F167" s="61">
        <f t="shared" si="147"/>
        <v>0</v>
      </c>
      <c r="G167" s="629">
        <f t="shared" si="113"/>
        <v>5281959</v>
      </c>
      <c r="H167" s="630">
        <f>H114+H120+H126+H140+H151+H157+H161+H166</f>
        <v>0</v>
      </c>
      <c r="I167" s="630">
        <f>I114+I120+I126+I140+I151+I157+I161+I166</f>
        <v>20000</v>
      </c>
      <c r="J167" s="74">
        <f>J114+J120+J126+J140+J151+J157+J161+J166</f>
        <v>39498</v>
      </c>
      <c r="K167" s="71">
        <f>K120+K140+K161+K166+K126+K151+K157</f>
        <v>4772211</v>
      </c>
      <c r="L167" s="71">
        <f t="shared" ref="L167:M167" si="148">L120+L140+L161+L166+L126+L151+L157</f>
        <v>322275</v>
      </c>
      <c r="M167" s="233">
        <f t="shared" si="148"/>
        <v>127975</v>
      </c>
      <c r="N167" s="229">
        <f t="shared" si="133"/>
        <v>1423782</v>
      </c>
      <c r="O167" s="71">
        <f>O120+O140+O161+O166+O126+O151+O157</f>
        <v>0</v>
      </c>
      <c r="P167" s="71">
        <f t="shared" ref="P167:Q167" si="149">P120+P140+P161+P166+P126+P151+P157</f>
        <v>1099262</v>
      </c>
      <c r="Q167" s="233">
        <f t="shared" si="149"/>
        <v>324520</v>
      </c>
      <c r="R167" s="642"/>
      <c r="S167" s="642"/>
    </row>
    <row r="168" spans="1:19" ht="15" customHeight="1">
      <c r="A168" s="311" t="s">
        <v>205</v>
      </c>
      <c r="B168" s="312" t="s">
        <v>206</v>
      </c>
      <c r="C168" s="299">
        <f t="shared" si="129"/>
        <v>0</v>
      </c>
      <c r="D168" s="300"/>
      <c r="E168" s="328"/>
      <c r="F168" s="328"/>
      <c r="G168" s="326">
        <f t="shared" si="113"/>
        <v>0</v>
      </c>
      <c r="H168" s="621"/>
      <c r="I168" s="621"/>
      <c r="J168" s="300"/>
      <c r="K168" s="300"/>
      <c r="L168" s="300"/>
      <c r="M168" s="301"/>
      <c r="N168" s="329">
        <f t="shared" si="133"/>
        <v>0</v>
      </c>
      <c r="O168" s="300"/>
      <c r="P168" s="300"/>
      <c r="Q168" s="301"/>
      <c r="R168" s="320"/>
      <c r="S168" s="320"/>
    </row>
    <row r="169" spans="1:19" ht="15" customHeight="1">
      <c r="A169" s="308" t="s">
        <v>208</v>
      </c>
      <c r="B169" s="312" t="s">
        <v>209</v>
      </c>
      <c r="C169" s="299">
        <f t="shared" si="129"/>
        <v>0</v>
      </c>
      <c r="D169" s="300"/>
      <c r="E169" s="328"/>
      <c r="F169" s="328"/>
      <c r="G169" s="326">
        <f t="shared" si="113"/>
        <v>0</v>
      </c>
      <c r="H169" s="621"/>
      <c r="I169" s="621"/>
      <c r="J169" s="300"/>
      <c r="K169" s="300"/>
      <c r="L169" s="300"/>
      <c r="M169" s="301"/>
      <c r="N169" s="329">
        <f t="shared" si="133"/>
        <v>0</v>
      </c>
      <c r="O169" s="300"/>
      <c r="P169" s="300"/>
      <c r="Q169" s="301"/>
      <c r="R169" s="320"/>
      <c r="S169" s="320"/>
    </row>
    <row r="170" spans="1:19" ht="15" customHeight="1">
      <c r="A170" s="311" t="s">
        <v>211</v>
      </c>
      <c r="B170" s="312" t="s">
        <v>212</v>
      </c>
      <c r="C170" s="299">
        <f t="shared" si="129"/>
        <v>0</v>
      </c>
      <c r="D170" s="300"/>
      <c r="E170" s="328"/>
      <c r="F170" s="328"/>
      <c r="G170" s="326">
        <f t="shared" si="113"/>
        <v>0</v>
      </c>
      <c r="H170" s="621"/>
      <c r="I170" s="621"/>
      <c r="J170" s="300"/>
      <c r="K170" s="300"/>
      <c r="L170" s="300"/>
      <c r="M170" s="301"/>
      <c r="N170" s="329">
        <f t="shared" si="133"/>
        <v>0</v>
      </c>
      <c r="O170" s="300"/>
      <c r="P170" s="300"/>
      <c r="Q170" s="301"/>
      <c r="R170" s="320"/>
      <c r="S170" s="320"/>
    </row>
    <row r="171" spans="1:19" s="246" customFormat="1" ht="15" customHeight="1">
      <c r="A171" s="235" t="s">
        <v>334</v>
      </c>
      <c r="B171" s="239" t="s">
        <v>215</v>
      </c>
      <c r="C171" s="74">
        <f t="shared" si="129"/>
        <v>0</v>
      </c>
      <c r="D171" s="71"/>
      <c r="E171" s="93"/>
      <c r="F171" s="93"/>
      <c r="G171" s="629">
        <f t="shared" si="113"/>
        <v>0</v>
      </c>
      <c r="H171" s="632"/>
      <c r="I171" s="632"/>
      <c r="J171" s="71"/>
      <c r="K171" s="71"/>
      <c r="L171" s="71"/>
      <c r="M171" s="233"/>
      <c r="N171" s="229">
        <f t="shared" si="133"/>
        <v>0</v>
      </c>
      <c r="O171" s="71"/>
      <c r="P171" s="71"/>
      <c r="Q171" s="233"/>
      <c r="R171" s="642"/>
      <c r="S171" s="642"/>
    </row>
    <row r="172" spans="1:19" ht="15" customHeight="1">
      <c r="A172" s="308" t="s">
        <v>217</v>
      </c>
      <c r="B172" s="312" t="s">
        <v>218</v>
      </c>
      <c r="C172" s="299">
        <f t="shared" ref="C172:C193" si="150">SUM(D172:F172)</f>
        <v>0</v>
      </c>
      <c r="D172" s="300"/>
      <c r="E172" s="328"/>
      <c r="F172" s="328"/>
      <c r="G172" s="326">
        <f t="shared" si="113"/>
        <v>0</v>
      </c>
      <c r="H172" s="621"/>
      <c r="I172" s="621"/>
      <c r="J172" s="300"/>
      <c r="K172" s="300"/>
      <c r="L172" s="300"/>
      <c r="M172" s="301"/>
      <c r="N172" s="329">
        <f t="shared" ref="N172:N193" si="151">SUM(O172:Q172)</f>
        <v>0</v>
      </c>
      <c r="O172" s="300"/>
      <c r="P172" s="300"/>
      <c r="Q172" s="301"/>
      <c r="R172" s="320"/>
      <c r="S172" s="320"/>
    </row>
    <row r="173" spans="1:19" ht="15" customHeight="1">
      <c r="A173" s="311" t="s">
        <v>220</v>
      </c>
      <c r="B173" s="312" t="s">
        <v>221</v>
      </c>
      <c r="C173" s="299">
        <f t="shared" si="150"/>
        <v>0</v>
      </c>
      <c r="D173" s="300"/>
      <c r="E173" s="328"/>
      <c r="F173" s="328"/>
      <c r="G173" s="326">
        <f t="shared" ref="G173:G193" si="152">SUM(H173:M173)</f>
        <v>0</v>
      </c>
      <c r="H173" s="621"/>
      <c r="I173" s="621"/>
      <c r="J173" s="300"/>
      <c r="K173" s="300"/>
      <c r="L173" s="300"/>
      <c r="M173" s="301"/>
      <c r="N173" s="329">
        <f t="shared" si="151"/>
        <v>0</v>
      </c>
      <c r="O173" s="300"/>
      <c r="P173" s="300"/>
      <c r="Q173" s="301"/>
      <c r="R173" s="320"/>
      <c r="S173" s="320"/>
    </row>
    <row r="174" spans="1:19" ht="15" customHeight="1">
      <c r="A174" s="308" t="s">
        <v>223</v>
      </c>
      <c r="B174" s="312" t="s">
        <v>224</v>
      </c>
      <c r="C174" s="299">
        <f t="shared" si="150"/>
        <v>0</v>
      </c>
      <c r="D174" s="300"/>
      <c r="E174" s="328"/>
      <c r="F174" s="328"/>
      <c r="G174" s="326">
        <f t="shared" si="152"/>
        <v>0</v>
      </c>
      <c r="H174" s="621"/>
      <c r="I174" s="621"/>
      <c r="J174" s="300"/>
      <c r="K174" s="300"/>
      <c r="L174" s="300"/>
      <c r="M174" s="301"/>
      <c r="N174" s="329">
        <f t="shared" si="151"/>
        <v>0</v>
      </c>
      <c r="O174" s="300"/>
      <c r="P174" s="300"/>
      <c r="Q174" s="301"/>
      <c r="R174" s="320"/>
      <c r="S174" s="320"/>
    </row>
    <row r="175" spans="1:19" ht="15" customHeight="1">
      <c r="A175" s="311" t="s">
        <v>226</v>
      </c>
      <c r="B175" s="312" t="s">
        <v>227</v>
      </c>
      <c r="C175" s="299">
        <f t="shared" si="150"/>
        <v>0</v>
      </c>
      <c r="D175" s="300"/>
      <c r="E175" s="328"/>
      <c r="F175" s="328"/>
      <c r="G175" s="326">
        <f t="shared" si="152"/>
        <v>0</v>
      </c>
      <c r="H175" s="621"/>
      <c r="I175" s="621"/>
      <c r="J175" s="300"/>
      <c r="K175" s="300"/>
      <c r="L175" s="300"/>
      <c r="M175" s="301"/>
      <c r="N175" s="329">
        <f t="shared" si="151"/>
        <v>0</v>
      </c>
      <c r="O175" s="300"/>
      <c r="P175" s="300"/>
      <c r="Q175" s="301"/>
      <c r="R175" s="320"/>
      <c r="S175" s="320"/>
    </row>
    <row r="176" spans="1:19" s="246" customFormat="1" ht="15" customHeight="1">
      <c r="A176" s="633" t="s">
        <v>333</v>
      </c>
      <c r="B176" s="239" t="s">
        <v>230</v>
      </c>
      <c r="C176" s="74">
        <f t="shared" si="150"/>
        <v>0</v>
      </c>
      <c r="D176" s="71"/>
      <c r="E176" s="93"/>
      <c r="F176" s="93"/>
      <c r="G176" s="629">
        <f t="shared" si="152"/>
        <v>0</v>
      </c>
      <c r="H176" s="632"/>
      <c r="I176" s="632"/>
      <c r="J176" s="71"/>
      <c r="K176" s="71"/>
      <c r="L176" s="71"/>
      <c r="M176" s="233"/>
      <c r="N176" s="229">
        <f t="shared" si="151"/>
        <v>0</v>
      </c>
      <c r="O176" s="71"/>
      <c r="P176" s="71"/>
      <c r="Q176" s="233"/>
      <c r="R176" s="642"/>
      <c r="S176" s="642"/>
    </row>
    <row r="177" spans="1:19" ht="15" customHeight="1">
      <c r="A177" s="297" t="s">
        <v>232</v>
      </c>
      <c r="B177" s="312" t="s">
        <v>233</v>
      </c>
      <c r="C177" s="299">
        <f t="shared" si="150"/>
        <v>92245</v>
      </c>
      <c r="D177" s="300"/>
      <c r="E177" s="328"/>
      <c r="F177" s="328">
        <v>92245</v>
      </c>
      <c r="G177" s="326">
        <f t="shared" si="152"/>
        <v>116887</v>
      </c>
      <c r="H177" s="621">
        <v>116887</v>
      </c>
      <c r="I177" s="621"/>
      <c r="J177" s="300"/>
      <c r="K177" s="300"/>
      <c r="L177" s="300"/>
      <c r="M177" s="301"/>
      <c r="N177" s="329">
        <f t="shared" si="151"/>
        <v>15848</v>
      </c>
      <c r="O177" s="300">
        <v>15848</v>
      </c>
      <c r="P177" s="300"/>
      <c r="Q177" s="301"/>
      <c r="R177" s="320"/>
      <c r="S177" s="320"/>
    </row>
    <row r="178" spans="1:19" ht="15" customHeight="1">
      <c r="A178" s="297" t="s">
        <v>235</v>
      </c>
      <c r="B178" s="312" t="s">
        <v>236</v>
      </c>
      <c r="C178" s="299">
        <f t="shared" si="150"/>
        <v>0</v>
      </c>
      <c r="D178" s="299"/>
      <c r="E178" s="325"/>
      <c r="F178" s="325"/>
      <c r="G178" s="326">
        <f t="shared" si="152"/>
        <v>0</v>
      </c>
      <c r="H178" s="620"/>
      <c r="I178" s="620"/>
      <c r="J178" s="299"/>
      <c r="K178" s="299"/>
      <c r="L178" s="299"/>
      <c r="M178" s="310"/>
      <c r="N178" s="329">
        <f t="shared" si="151"/>
        <v>0</v>
      </c>
      <c r="O178" s="299"/>
      <c r="P178" s="299"/>
      <c r="Q178" s="310"/>
      <c r="R178" s="320"/>
      <c r="S178" s="320"/>
    </row>
    <row r="179" spans="1:19" s="246" customFormat="1" ht="15" customHeight="1">
      <c r="A179" s="232" t="s">
        <v>324</v>
      </c>
      <c r="B179" s="239" t="s">
        <v>42</v>
      </c>
      <c r="C179" s="74">
        <f t="shared" si="150"/>
        <v>92245</v>
      </c>
      <c r="D179" s="74">
        <f t="shared" ref="D179:E179" si="153">SUM(D177:D178)</f>
        <v>0</v>
      </c>
      <c r="E179" s="61">
        <f t="shared" si="153"/>
        <v>0</v>
      </c>
      <c r="F179" s="61">
        <f t="shared" ref="F179" si="154">SUM(F177:F178)</f>
        <v>92245</v>
      </c>
      <c r="G179" s="629">
        <f t="shared" si="152"/>
        <v>116887</v>
      </c>
      <c r="H179" s="630">
        <f>SUM(H177:H178)</f>
        <v>116887</v>
      </c>
      <c r="I179" s="630">
        <f>SUM(I177:I178)</f>
        <v>0</v>
      </c>
      <c r="J179" s="74">
        <f>SUM(J177:J178)</f>
        <v>0</v>
      </c>
      <c r="K179" s="74">
        <f>SUM(K177:K178)</f>
        <v>0</v>
      </c>
      <c r="L179" s="74">
        <f t="shared" ref="L179:M179" si="155">SUM(L177:L178)</f>
        <v>0</v>
      </c>
      <c r="M179" s="631">
        <f t="shared" si="155"/>
        <v>0</v>
      </c>
      <c r="N179" s="229">
        <f t="shared" si="151"/>
        <v>15848</v>
      </c>
      <c r="O179" s="74">
        <f>SUM(O168:O178)</f>
        <v>15848</v>
      </c>
      <c r="P179" s="74">
        <f t="shared" ref="P179:Q179" si="156">SUM(P168:P178)</f>
        <v>0</v>
      </c>
      <c r="Q179" s="631">
        <f t="shared" si="156"/>
        <v>0</v>
      </c>
      <c r="R179" s="642"/>
      <c r="S179" s="642"/>
    </row>
    <row r="180" spans="1:19" ht="15" customHeight="1">
      <c r="A180" s="311" t="s">
        <v>240</v>
      </c>
      <c r="B180" s="312" t="s">
        <v>241</v>
      </c>
      <c r="C180" s="299">
        <f t="shared" si="150"/>
        <v>0</v>
      </c>
      <c r="D180" s="299"/>
      <c r="E180" s="325"/>
      <c r="F180" s="325"/>
      <c r="G180" s="326">
        <f t="shared" si="152"/>
        <v>0</v>
      </c>
      <c r="H180" s="620"/>
      <c r="I180" s="620"/>
      <c r="J180" s="299"/>
      <c r="K180" s="299"/>
      <c r="L180" s="299"/>
      <c r="M180" s="310"/>
      <c r="N180" s="329">
        <f t="shared" si="151"/>
        <v>0</v>
      </c>
      <c r="O180" s="299"/>
      <c r="P180" s="299"/>
      <c r="Q180" s="310"/>
      <c r="R180" s="320"/>
      <c r="S180" s="320"/>
    </row>
    <row r="181" spans="1:19" ht="15" customHeight="1">
      <c r="A181" s="311" t="s">
        <v>243</v>
      </c>
      <c r="B181" s="312" t="s">
        <v>244</v>
      </c>
      <c r="C181" s="299">
        <f t="shared" si="150"/>
        <v>0</v>
      </c>
      <c r="D181" s="300"/>
      <c r="E181" s="328"/>
      <c r="F181" s="328"/>
      <c r="G181" s="326">
        <f t="shared" si="152"/>
        <v>0</v>
      </c>
      <c r="H181" s="621"/>
      <c r="I181" s="621"/>
      <c r="J181" s="300"/>
      <c r="K181" s="300"/>
      <c r="L181" s="300"/>
      <c r="M181" s="301"/>
      <c r="N181" s="329">
        <f t="shared" si="151"/>
        <v>0</v>
      </c>
      <c r="O181" s="300"/>
      <c r="P181" s="300"/>
      <c r="Q181" s="301"/>
      <c r="R181" s="320"/>
      <c r="S181" s="320"/>
    </row>
    <row r="182" spans="1:19" ht="15" customHeight="1">
      <c r="A182" s="311" t="s">
        <v>246</v>
      </c>
      <c r="B182" s="312" t="s">
        <v>22</v>
      </c>
      <c r="C182" s="299">
        <f t="shared" si="150"/>
        <v>54307988</v>
      </c>
      <c r="D182" s="300"/>
      <c r="E182" s="328"/>
      <c r="F182" s="328">
        <v>54307988</v>
      </c>
      <c r="G182" s="326">
        <f t="shared" si="152"/>
        <v>74746114</v>
      </c>
      <c r="H182" s="621">
        <v>74746114</v>
      </c>
      <c r="I182" s="621"/>
      <c r="J182" s="300"/>
      <c r="K182" s="300"/>
      <c r="L182" s="300"/>
      <c r="M182" s="301"/>
      <c r="N182" s="329">
        <f t="shared" si="151"/>
        <v>10278905</v>
      </c>
      <c r="O182" s="300">
        <v>10278905</v>
      </c>
      <c r="P182" s="300"/>
      <c r="Q182" s="301"/>
      <c r="R182" s="320"/>
      <c r="S182" s="320"/>
    </row>
    <row r="183" spans="1:19" ht="15" customHeight="1">
      <c r="A183" s="311" t="s">
        <v>248</v>
      </c>
      <c r="B183" s="312" t="s">
        <v>249</v>
      </c>
      <c r="C183" s="299">
        <f t="shared" si="150"/>
        <v>0</v>
      </c>
      <c r="D183" s="300"/>
      <c r="E183" s="328"/>
      <c r="F183" s="328"/>
      <c r="G183" s="326">
        <f t="shared" si="152"/>
        <v>0</v>
      </c>
      <c r="H183" s="621"/>
      <c r="I183" s="621"/>
      <c r="J183" s="300"/>
      <c r="K183" s="300"/>
      <c r="L183" s="300"/>
      <c r="M183" s="301"/>
      <c r="N183" s="329">
        <f t="shared" si="151"/>
        <v>0</v>
      </c>
      <c r="O183" s="300"/>
      <c r="P183" s="300"/>
      <c r="Q183" s="301"/>
      <c r="R183" s="320"/>
      <c r="S183" s="320"/>
    </row>
    <row r="184" spans="1:19" ht="15" customHeight="1">
      <c r="A184" s="308" t="s">
        <v>251</v>
      </c>
      <c r="B184" s="312" t="s">
        <v>252</v>
      </c>
      <c r="C184" s="299">
        <f t="shared" si="150"/>
        <v>0</v>
      </c>
      <c r="D184" s="300"/>
      <c r="E184" s="328"/>
      <c r="F184" s="328"/>
      <c r="G184" s="326">
        <f t="shared" si="152"/>
        <v>0</v>
      </c>
      <c r="H184" s="621"/>
      <c r="I184" s="621"/>
      <c r="J184" s="300"/>
      <c r="K184" s="300"/>
      <c r="L184" s="300"/>
      <c r="M184" s="301"/>
      <c r="N184" s="329">
        <f t="shared" si="151"/>
        <v>0</v>
      </c>
      <c r="O184" s="300"/>
      <c r="P184" s="300"/>
      <c r="Q184" s="301"/>
      <c r="R184" s="320"/>
      <c r="S184" s="320"/>
    </row>
    <row r="185" spans="1:19" s="246" customFormat="1" ht="15" customHeight="1">
      <c r="A185" s="235" t="s">
        <v>325</v>
      </c>
      <c r="B185" s="239" t="s">
        <v>255</v>
      </c>
      <c r="C185" s="74">
        <f t="shared" si="150"/>
        <v>54307988</v>
      </c>
      <c r="D185" s="634">
        <f t="shared" ref="D185:E185" si="157">SUM(D180:D184)</f>
        <v>0</v>
      </c>
      <c r="E185" s="635">
        <f t="shared" si="157"/>
        <v>0</v>
      </c>
      <c r="F185" s="635">
        <f t="shared" ref="F185" si="158">SUM(F180:F184)</f>
        <v>54307988</v>
      </c>
      <c r="G185" s="629">
        <f t="shared" si="152"/>
        <v>74746114</v>
      </c>
      <c r="H185" s="636">
        <f>SUM(H180:H184)</f>
        <v>74746114</v>
      </c>
      <c r="I185" s="636">
        <f>SUM(I180:I184)</f>
        <v>0</v>
      </c>
      <c r="J185" s="634">
        <f>SUM(J180:J184)</f>
        <v>0</v>
      </c>
      <c r="K185" s="634">
        <f>SUM(K180:K184)</f>
        <v>0</v>
      </c>
      <c r="L185" s="634">
        <f t="shared" ref="L185:M185" si="159">SUM(L180:L184)</f>
        <v>0</v>
      </c>
      <c r="M185" s="637">
        <f t="shared" si="159"/>
        <v>0</v>
      </c>
      <c r="N185" s="229">
        <f t="shared" si="151"/>
        <v>10278905</v>
      </c>
      <c r="O185" s="634">
        <f>SUM(O180:O184)</f>
        <v>10278905</v>
      </c>
      <c r="P185" s="634">
        <f t="shared" ref="P185:Q185" si="160">SUM(P180:P184)</f>
        <v>0</v>
      </c>
      <c r="Q185" s="637">
        <f t="shared" si="160"/>
        <v>0</v>
      </c>
      <c r="R185" s="642"/>
      <c r="S185" s="642"/>
    </row>
    <row r="186" spans="1:19" ht="15" customHeight="1">
      <c r="A186" s="308" t="s">
        <v>257</v>
      </c>
      <c r="B186" s="312" t="s">
        <v>258</v>
      </c>
      <c r="C186" s="299">
        <f t="shared" si="150"/>
        <v>0</v>
      </c>
      <c r="D186" s="300"/>
      <c r="E186" s="328"/>
      <c r="F186" s="328"/>
      <c r="G186" s="326">
        <f t="shared" si="152"/>
        <v>0</v>
      </c>
      <c r="H186" s="621"/>
      <c r="I186" s="621"/>
      <c r="J186" s="300"/>
      <c r="K186" s="300"/>
      <c r="L186" s="300"/>
      <c r="M186" s="301"/>
      <c r="N186" s="329">
        <f t="shared" si="151"/>
        <v>0</v>
      </c>
      <c r="O186" s="300"/>
      <c r="P186" s="300"/>
      <c r="Q186" s="301"/>
      <c r="R186" s="320"/>
      <c r="S186" s="320"/>
    </row>
    <row r="187" spans="1:19" ht="15" customHeight="1">
      <c r="A187" s="308" t="s">
        <v>260</v>
      </c>
      <c r="B187" s="312" t="s">
        <v>261</v>
      </c>
      <c r="C187" s="299">
        <f t="shared" si="150"/>
        <v>0</v>
      </c>
      <c r="D187" s="300"/>
      <c r="E187" s="328"/>
      <c r="F187" s="328"/>
      <c r="G187" s="326">
        <f t="shared" si="152"/>
        <v>0</v>
      </c>
      <c r="H187" s="621"/>
      <c r="I187" s="621"/>
      <c r="J187" s="300"/>
      <c r="K187" s="300"/>
      <c r="L187" s="300"/>
      <c r="M187" s="301"/>
      <c r="N187" s="329">
        <f t="shared" si="151"/>
        <v>0</v>
      </c>
      <c r="O187" s="300"/>
      <c r="P187" s="300"/>
      <c r="Q187" s="301"/>
      <c r="R187" s="320"/>
      <c r="S187" s="320"/>
    </row>
    <row r="188" spans="1:19" ht="15" customHeight="1">
      <c r="A188" s="311" t="s">
        <v>263</v>
      </c>
      <c r="B188" s="312" t="s">
        <v>264</v>
      </c>
      <c r="C188" s="299">
        <f t="shared" si="150"/>
        <v>0</v>
      </c>
      <c r="D188" s="300"/>
      <c r="E188" s="328"/>
      <c r="F188" s="328"/>
      <c r="G188" s="326">
        <f t="shared" si="152"/>
        <v>0</v>
      </c>
      <c r="H188" s="621"/>
      <c r="I188" s="621"/>
      <c r="J188" s="300"/>
      <c r="K188" s="300"/>
      <c r="L188" s="300"/>
      <c r="M188" s="301"/>
      <c r="N188" s="329">
        <f t="shared" si="151"/>
        <v>0</v>
      </c>
      <c r="O188" s="300"/>
      <c r="P188" s="300"/>
      <c r="Q188" s="301"/>
      <c r="R188" s="320"/>
      <c r="S188" s="320"/>
    </row>
    <row r="189" spans="1:19" ht="15" customHeight="1">
      <c r="A189" s="311" t="s">
        <v>266</v>
      </c>
      <c r="B189" s="312" t="s">
        <v>267</v>
      </c>
      <c r="C189" s="299">
        <f t="shared" si="150"/>
        <v>0</v>
      </c>
      <c r="D189" s="300"/>
      <c r="E189" s="328"/>
      <c r="F189" s="328"/>
      <c r="G189" s="326">
        <f t="shared" si="152"/>
        <v>0</v>
      </c>
      <c r="H189" s="621"/>
      <c r="I189" s="621"/>
      <c r="J189" s="300"/>
      <c r="K189" s="300"/>
      <c r="L189" s="300"/>
      <c r="M189" s="301"/>
      <c r="N189" s="329">
        <f t="shared" si="151"/>
        <v>0</v>
      </c>
      <c r="O189" s="300"/>
      <c r="P189" s="300"/>
      <c r="Q189" s="301"/>
      <c r="R189" s="320"/>
      <c r="S189" s="320"/>
    </row>
    <row r="190" spans="1:19" s="246" customFormat="1" ht="15" customHeight="1">
      <c r="A190" s="633" t="s">
        <v>326</v>
      </c>
      <c r="B190" s="239" t="s">
        <v>270</v>
      </c>
      <c r="C190" s="74">
        <f t="shared" si="150"/>
        <v>0</v>
      </c>
      <c r="D190" s="74">
        <f>SUM(J190:Q190)</f>
        <v>0</v>
      </c>
      <c r="E190" s="61">
        <f>SUM(L190:T190)</f>
        <v>0</v>
      </c>
      <c r="F190" s="61">
        <f>SUM(M190:T190)</f>
        <v>0</v>
      </c>
      <c r="G190" s="629">
        <f t="shared" si="152"/>
        <v>0</v>
      </c>
      <c r="H190" s="630"/>
      <c r="I190" s="630"/>
      <c r="J190" s="74">
        <f>SUM(L190:T190)</f>
        <v>0</v>
      </c>
      <c r="K190" s="74">
        <f>SUM(N190:T190)</f>
        <v>0</v>
      </c>
      <c r="L190" s="74">
        <f>SUM(M190:T190)</f>
        <v>0</v>
      </c>
      <c r="M190" s="631">
        <f>SUM(N190:T190)</f>
        <v>0</v>
      </c>
      <c r="N190" s="229">
        <f t="shared" si="151"/>
        <v>0</v>
      </c>
      <c r="O190" s="74">
        <f>SUM(O186:O189)</f>
        <v>0</v>
      </c>
      <c r="P190" s="74">
        <f t="shared" ref="P190:Q190" si="161">SUM(P186:P189)</f>
        <v>0</v>
      </c>
      <c r="Q190" s="631">
        <f t="shared" si="161"/>
        <v>0</v>
      </c>
      <c r="R190" s="642"/>
      <c r="S190" s="642"/>
    </row>
    <row r="191" spans="1:19" ht="15" customHeight="1">
      <c r="A191" s="308" t="s">
        <v>272</v>
      </c>
      <c r="B191" s="312" t="s">
        <v>273</v>
      </c>
      <c r="C191" s="299">
        <f t="shared" si="150"/>
        <v>0</v>
      </c>
      <c r="D191" s="300"/>
      <c r="E191" s="328"/>
      <c r="F191" s="328"/>
      <c r="G191" s="326">
        <f t="shared" si="152"/>
        <v>0</v>
      </c>
      <c r="H191" s="621"/>
      <c r="I191" s="621"/>
      <c r="J191" s="300"/>
      <c r="K191" s="300"/>
      <c r="L191" s="300"/>
      <c r="M191" s="301"/>
      <c r="N191" s="329">
        <f t="shared" si="151"/>
        <v>0</v>
      </c>
      <c r="O191" s="300"/>
      <c r="P191" s="300"/>
      <c r="Q191" s="301"/>
      <c r="R191" s="320"/>
      <c r="S191" s="320"/>
    </row>
    <row r="192" spans="1:19" s="246" customFormat="1" ht="15" customHeight="1">
      <c r="A192" s="633" t="s">
        <v>327</v>
      </c>
      <c r="B192" s="239" t="s">
        <v>45</v>
      </c>
      <c r="C192" s="74">
        <f t="shared" si="150"/>
        <v>54400233</v>
      </c>
      <c r="D192" s="74">
        <f>D171+D176+D185+D190+D191+D179</f>
        <v>0</v>
      </c>
      <c r="E192" s="61">
        <f t="shared" ref="E192:F192" si="162">E171+E176+E185+E190+E191+E179</f>
        <v>0</v>
      </c>
      <c r="F192" s="61">
        <f t="shared" si="162"/>
        <v>54400233</v>
      </c>
      <c r="G192" s="629">
        <f t="shared" si="152"/>
        <v>74863001</v>
      </c>
      <c r="H192" s="630">
        <f>H171+H176+H185+H190+H191+H179</f>
        <v>74863001</v>
      </c>
      <c r="I192" s="630">
        <f>I171+I176+I185+I190+I191+I179</f>
        <v>0</v>
      </c>
      <c r="J192" s="74">
        <f>J171+J176+J185+J190+J191+J179</f>
        <v>0</v>
      </c>
      <c r="K192" s="74">
        <f>K171+K176+K185+K190+K191</f>
        <v>0</v>
      </c>
      <c r="L192" s="74">
        <f t="shared" ref="L192:M192" si="163">L171+L176+L185+L190+L191</f>
        <v>0</v>
      </c>
      <c r="M192" s="631">
        <f t="shared" si="163"/>
        <v>0</v>
      </c>
      <c r="N192" s="229">
        <f t="shared" si="151"/>
        <v>10294753</v>
      </c>
      <c r="O192" s="74">
        <f>O171+O176+O179+O185+O190+O191</f>
        <v>10294753</v>
      </c>
      <c r="P192" s="74">
        <f>P171+P176+P185+P190+P191</f>
        <v>0</v>
      </c>
      <c r="Q192" s="631">
        <f>Q171+Q176+Q185+Q190+Q191</f>
        <v>0</v>
      </c>
      <c r="R192" s="642"/>
      <c r="S192" s="642"/>
    </row>
    <row r="193" spans="1:19" s="246" customFormat="1" ht="15" customHeight="1" thickBot="1">
      <c r="A193" s="638" t="s">
        <v>328</v>
      </c>
      <c r="B193" s="639"/>
      <c r="C193" s="255">
        <f t="shared" si="150"/>
        <v>56915885</v>
      </c>
      <c r="D193" s="240">
        <f>D167+D192</f>
        <v>2515652</v>
      </c>
      <c r="E193" s="243">
        <f t="shared" ref="E193:F193" si="164">E167+E192</f>
        <v>0</v>
      </c>
      <c r="F193" s="243">
        <f t="shared" si="164"/>
        <v>54400233</v>
      </c>
      <c r="G193" s="641">
        <f t="shared" si="152"/>
        <v>80144960</v>
      </c>
      <c r="H193" s="640">
        <f>H167+H192</f>
        <v>74863001</v>
      </c>
      <c r="I193" s="640">
        <f>I167+I192</f>
        <v>20000</v>
      </c>
      <c r="J193" s="240">
        <f>J167+J192</f>
        <v>39498</v>
      </c>
      <c r="K193" s="240">
        <f>K167+K192</f>
        <v>4772211</v>
      </c>
      <c r="L193" s="240">
        <f t="shared" ref="L193:M193" si="165">L167+L192</f>
        <v>322275</v>
      </c>
      <c r="M193" s="241">
        <f t="shared" si="165"/>
        <v>127975</v>
      </c>
      <c r="N193" s="244">
        <f t="shared" si="151"/>
        <v>11718535</v>
      </c>
      <c r="O193" s="240">
        <f>O167+O192</f>
        <v>10294753</v>
      </c>
      <c r="P193" s="240">
        <f>P167+P192</f>
        <v>1099262</v>
      </c>
      <c r="Q193" s="241">
        <f>Q167+Q192</f>
        <v>324520</v>
      </c>
      <c r="R193" s="642"/>
      <c r="S193" s="642"/>
    </row>
    <row r="194" spans="1:19">
      <c r="D194" s="330"/>
      <c r="F194" s="331"/>
      <c r="Q194" s="332"/>
      <c r="R194" s="327"/>
      <c r="S194" s="320"/>
    </row>
  </sheetData>
  <mergeCells count="8">
    <mergeCell ref="A2:S2"/>
    <mergeCell ref="A102:S102"/>
    <mergeCell ref="R4:S4"/>
    <mergeCell ref="G104:M104"/>
    <mergeCell ref="C104:F104"/>
    <mergeCell ref="N104:Q104"/>
    <mergeCell ref="A3:S3"/>
    <mergeCell ref="C6:U6"/>
  </mergeCells>
  <printOptions horizontalCentered="1"/>
  <pageMargins left="0.31496062992125984" right="0.31496062992125984" top="0" bottom="0" header="0.31496062992125984" footer="0.31496062992125984"/>
  <pageSetup paperSize="8" scale="54" fitToHeight="2" orientation="landscape" r:id="rId1"/>
  <rowBreaks count="1" manualBreakCount="1">
    <brk id="9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AI110"/>
  <sheetViews>
    <sheetView zoomScale="85" zoomScaleNormal="85" workbookViewId="0">
      <pane xSplit="2" ySplit="8" topLeftCell="C33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2.75"/>
  <cols>
    <col min="1" max="1" width="55.42578125" style="86" customWidth="1"/>
    <col min="2" max="2" width="6.140625" style="79" bestFit="1" customWidth="1"/>
    <col min="3" max="3" width="13.42578125" style="119" customWidth="1"/>
    <col min="4" max="4" width="12.5703125" style="86" customWidth="1"/>
    <col min="5" max="5" width="12.5703125" style="609" customWidth="1"/>
    <col min="6" max="6" width="12.5703125" style="190" customWidth="1"/>
    <col min="7" max="7" width="12.5703125" style="92" customWidth="1"/>
    <col min="8" max="8" width="12.5703125" style="190" customWidth="1"/>
    <col min="9" max="9" width="12.5703125" style="86" customWidth="1"/>
    <col min="10" max="10" width="12.5703125" style="282" customWidth="1"/>
    <col min="11" max="12" width="12.5703125" style="609" customWidth="1"/>
    <col min="13" max="13" width="12.5703125" style="86" customWidth="1"/>
    <col min="14" max="14" width="12.5703125" style="190" customWidth="1"/>
    <col min="15" max="16" width="12.5703125" style="282" customWidth="1"/>
    <col min="17" max="17" width="12.5703125" style="609" customWidth="1"/>
    <col min="18" max="18" width="12.5703125" style="86" customWidth="1"/>
    <col min="19" max="19" width="12.5703125" style="92" customWidth="1"/>
    <col min="20" max="20" width="12.5703125" style="677" customWidth="1"/>
    <col min="21" max="21" width="12.5703125" style="92" customWidth="1"/>
    <col min="22" max="24" width="12.5703125" style="565" customWidth="1"/>
    <col min="25" max="25" width="12.5703125" style="190" customWidth="1"/>
    <col min="26" max="26" width="12.5703125" style="565" customWidth="1"/>
    <col min="27" max="27" width="12.5703125" style="655" customWidth="1"/>
    <col min="28" max="28" width="12.5703125" style="190" customWidth="1"/>
    <col min="29" max="31" width="12.5703125" style="86" customWidth="1"/>
    <col min="32" max="32" width="12.5703125" style="565" customWidth="1"/>
    <col min="33" max="34" width="12.5703125" style="86" customWidth="1"/>
    <col min="35" max="279" width="9.140625" style="86"/>
    <col min="280" max="280" width="4.28515625" style="86" customWidth="1"/>
    <col min="281" max="281" width="73.85546875" style="86" customWidth="1"/>
    <col min="282" max="282" width="7" style="86" customWidth="1"/>
    <col min="283" max="283" width="12" style="86" customWidth="1"/>
    <col min="284" max="288" width="17.7109375" style="86" customWidth="1"/>
    <col min="289" max="535" width="9.140625" style="86"/>
    <col min="536" max="536" width="4.28515625" style="86" customWidth="1"/>
    <col min="537" max="537" width="73.85546875" style="86" customWidth="1"/>
    <col min="538" max="538" width="7" style="86" customWidth="1"/>
    <col min="539" max="539" width="12" style="86" customWidth="1"/>
    <col min="540" max="544" width="17.7109375" style="86" customWidth="1"/>
    <col min="545" max="791" width="9.140625" style="86"/>
    <col min="792" max="792" width="4.28515625" style="86" customWidth="1"/>
    <col min="793" max="793" width="73.85546875" style="86" customWidth="1"/>
    <col min="794" max="794" width="7" style="86" customWidth="1"/>
    <col min="795" max="795" width="12" style="86" customWidth="1"/>
    <col min="796" max="800" width="17.7109375" style="86" customWidth="1"/>
    <col min="801" max="1047" width="9.140625" style="86"/>
    <col min="1048" max="1048" width="4.28515625" style="86" customWidth="1"/>
    <col min="1049" max="1049" width="73.85546875" style="86" customWidth="1"/>
    <col min="1050" max="1050" width="7" style="86" customWidth="1"/>
    <col min="1051" max="1051" width="12" style="86" customWidth="1"/>
    <col min="1052" max="1056" width="17.7109375" style="86" customWidth="1"/>
    <col min="1057" max="1303" width="9.140625" style="86"/>
    <col min="1304" max="1304" width="4.28515625" style="86" customWidth="1"/>
    <col min="1305" max="1305" width="73.85546875" style="86" customWidth="1"/>
    <col min="1306" max="1306" width="7" style="86" customWidth="1"/>
    <col min="1307" max="1307" width="12" style="86" customWidth="1"/>
    <col min="1308" max="1312" width="17.7109375" style="86" customWidth="1"/>
    <col min="1313" max="1559" width="9.140625" style="86"/>
    <col min="1560" max="1560" width="4.28515625" style="86" customWidth="1"/>
    <col min="1561" max="1561" width="73.85546875" style="86" customWidth="1"/>
    <col min="1562" max="1562" width="7" style="86" customWidth="1"/>
    <col min="1563" max="1563" width="12" style="86" customWidth="1"/>
    <col min="1564" max="1568" width="17.7109375" style="86" customWidth="1"/>
    <col min="1569" max="1815" width="9.140625" style="86"/>
    <col min="1816" max="1816" width="4.28515625" style="86" customWidth="1"/>
    <col min="1817" max="1817" width="73.85546875" style="86" customWidth="1"/>
    <col min="1818" max="1818" width="7" style="86" customWidth="1"/>
    <col min="1819" max="1819" width="12" style="86" customWidth="1"/>
    <col min="1820" max="1824" width="17.7109375" style="86" customWidth="1"/>
    <col min="1825" max="2071" width="9.140625" style="86"/>
    <col min="2072" max="2072" width="4.28515625" style="86" customWidth="1"/>
    <col min="2073" max="2073" width="73.85546875" style="86" customWidth="1"/>
    <col min="2074" max="2074" width="7" style="86" customWidth="1"/>
    <col min="2075" max="2075" width="12" style="86" customWidth="1"/>
    <col min="2076" max="2080" width="17.7109375" style="86" customWidth="1"/>
    <col min="2081" max="2327" width="9.140625" style="86"/>
    <col min="2328" max="2328" width="4.28515625" style="86" customWidth="1"/>
    <col min="2329" max="2329" width="73.85546875" style="86" customWidth="1"/>
    <col min="2330" max="2330" width="7" style="86" customWidth="1"/>
    <col min="2331" max="2331" width="12" style="86" customWidth="1"/>
    <col min="2332" max="2336" width="17.7109375" style="86" customWidth="1"/>
    <col min="2337" max="2583" width="9.140625" style="86"/>
    <col min="2584" max="2584" width="4.28515625" style="86" customWidth="1"/>
    <col min="2585" max="2585" width="73.85546875" style="86" customWidth="1"/>
    <col min="2586" max="2586" width="7" style="86" customWidth="1"/>
    <col min="2587" max="2587" width="12" style="86" customWidth="1"/>
    <col min="2588" max="2592" width="17.7109375" style="86" customWidth="1"/>
    <col min="2593" max="2839" width="9.140625" style="86"/>
    <col min="2840" max="2840" width="4.28515625" style="86" customWidth="1"/>
    <col min="2841" max="2841" width="73.85546875" style="86" customWidth="1"/>
    <col min="2842" max="2842" width="7" style="86" customWidth="1"/>
    <col min="2843" max="2843" width="12" style="86" customWidth="1"/>
    <col min="2844" max="2848" width="17.7109375" style="86" customWidth="1"/>
    <col min="2849" max="3095" width="9.140625" style="86"/>
    <col min="3096" max="3096" width="4.28515625" style="86" customWidth="1"/>
    <col min="3097" max="3097" width="73.85546875" style="86" customWidth="1"/>
    <col min="3098" max="3098" width="7" style="86" customWidth="1"/>
    <col min="3099" max="3099" width="12" style="86" customWidth="1"/>
    <col min="3100" max="3104" width="17.7109375" style="86" customWidth="1"/>
    <col min="3105" max="3351" width="9.140625" style="86"/>
    <col min="3352" max="3352" width="4.28515625" style="86" customWidth="1"/>
    <col min="3353" max="3353" width="73.85546875" style="86" customWidth="1"/>
    <col min="3354" max="3354" width="7" style="86" customWidth="1"/>
    <col min="3355" max="3355" width="12" style="86" customWidth="1"/>
    <col min="3356" max="3360" width="17.7109375" style="86" customWidth="1"/>
    <col min="3361" max="3607" width="9.140625" style="86"/>
    <col min="3608" max="3608" width="4.28515625" style="86" customWidth="1"/>
    <col min="3609" max="3609" width="73.85546875" style="86" customWidth="1"/>
    <col min="3610" max="3610" width="7" style="86" customWidth="1"/>
    <col min="3611" max="3611" width="12" style="86" customWidth="1"/>
    <col min="3612" max="3616" width="17.7109375" style="86" customWidth="1"/>
    <col min="3617" max="3863" width="9.140625" style="86"/>
    <col min="3864" max="3864" width="4.28515625" style="86" customWidth="1"/>
    <col min="3865" max="3865" width="73.85546875" style="86" customWidth="1"/>
    <col min="3866" max="3866" width="7" style="86" customWidth="1"/>
    <col min="3867" max="3867" width="12" style="86" customWidth="1"/>
    <col min="3868" max="3872" width="17.7109375" style="86" customWidth="1"/>
    <col min="3873" max="4119" width="9.140625" style="86"/>
    <col min="4120" max="4120" width="4.28515625" style="86" customWidth="1"/>
    <col min="4121" max="4121" width="73.85546875" style="86" customWidth="1"/>
    <col min="4122" max="4122" width="7" style="86" customWidth="1"/>
    <col min="4123" max="4123" width="12" style="86" customWidth="1"/>
    <col min="4124" max="4128" width="17.7109375" style="86" customWidth="1"/>
    <col min="4129" max="4375" width="9.140625" style="86"/>
    <col min="4376" max="4376" width="4.28515625" style="86" customWidth="1"/>
    <col min="4377" max="4377" width="73.85546875" style="86" customWidth="1"/>
    <col min="4378" max="4378" width="7" style="86" customWidth="1"/>
    <col min="4379" max="4379" width="12" style="86" customWidth="1"/>
    <col min="4380" max="4384" width="17.7109375" style="86" customWidth="1"/>
    <col min="4385" max="4631" width="9.140625" style="86"/>
    <col min="4632" max="4632" width="4.28515625" style="86" customWidth="1"/>
    <col min="4633" max="4633" width="73.85546875" style="86" customWidth="1"/>
    <col min="4634" max="4634" width="7" style="86" customWidth="1"/>
    <col min="4635" max="4635" width="12" style="86" customWidth="1"/>
    <col min="4636" max="4640" width="17.7109375" style="86" customWidth="1"/>
    <col min="4641" max="4887" width="9.140625" style="86"/>
    <col min="4888" max="4888" width="4.28515625" style="86" customWidth="1"/>
    <col min="4889" max="4889" width="73.85546875" style="86" customWidth="1"/>
    <col min="4890" max="4890" width="7" style="86" customWidth="1"/>
    <col min="4891" max="4891" width="12" style="86" customWidth="1"/>
    <col min="4892" max="4896" width="17.7109375" style="86" customWidth="1"/>
    <col min="4897" max="5143" width="9.140625" style="86"/>
    <col min="5144" max="5144" width="4.28515625" style="86" customWidth="1"/>
    <col min="5145" max="5145" width="73.85546875" style="86" customWidth="1"/>
    <col min="5146" max="5146" width="7" style="86" customWidth="1"/>
    <col min="5147" max="5147" width="12" style="86" customWidth="1"/>
    <col min="5148" max="5152" width="17.7109375" style="86" customWidth="1"/>
    <col min="5153" max="5399" width="9.140625" style="86"/>
    <col min="5400" max="5400" width="4.28515625" style="86" customWidth="1"/>
    <col min="5401" max="5401" width="73.85546875" style="86" customWidth="1"/>
    <col min="5402" max="5402" width="7" style="86" customWidth="1"/>
    <col min="5403" max="5403" width="12" style="86" customWidth="1"/>
    <col min="5404" max="5408" width="17.7109375" style="86" customWidth="1"/>
    <col min="5409" max="5655" width="9.140625" style="86"/>
    <col min="5656" max="5656" width="4.28515625" style="86" customWidth="1"/>
    <col min="5657" max="5657" width="73.85546875" style="86" customWidth="1"/>
    <col min="5658" max="5658" width="7" style="86" customWidth="1"/>
    <col min="5659" max="5659" width="12" style="86" customWidth="1"/>
    <col min="5660" max="5664" width="17.7109375" style="86" customWidth="1"/>
    <col min="5665" max="5911" width="9.140625" style="86"/>
    <col min="5912" max="5912" width="4.28515625" style="86" customWidth="1"/>
    <col min="5913" max="5913" width="73.85546875" style="86" customWidth="1"/>
    <col min="5914" max="5914" width="7" style="86" customWidth="1"/>
    <col min="5915" max="5915" width="12" style="86" customWidth="1"/>
    <col min="5916" max="5920" width="17.7109375" style="86" customWidth="1"/>
    <col min="5921" max="6167" width="9.140625" style="86"/>
    <col min="6168" max="6168" width="4.28515625" style="86" customWidth="1"/>
    <col min="6169" max="6169" width="73.85546875" style="86" customWidth="1"/>
    <col min="6170" max="6170" width="7" style="86" customWidth="1"/>
    <col min="6171" max="6171" width="12" style="86" customWidth="1"/>
    <col min="6172" max="6176" width="17.7109375" style="86" customWidth="1"/>
    <col min="6177" max="6423" width="9.140625" style="86"/>
    <col min="6424" max="6424" width="4.28515625" style="86" customWidth="1"/>
    <col min="6425" max="6425" width="73.85546875" style="86" customWidth="1"/>
    <col min="6426" max="6426" width="7" style="86" customWidth="1"/>
    <col min="6427" max="6427" width="12" style="86" customWidth="1"/>
    <col min="6428" max="6432" width="17.7109375" style="86" customWidth="1"/>
    <col min="6433" max="6679" width="9.140625" style="86"/>
    <col min="6680" max="6680" width="4.28515625" style="86" customWidth="1"/>
    <col min="6681" max="6681" width="73.85546875" style="86" customWidth="1"/>
    <col min="6682" max="6682" width="7" style="86" customWidth="1"/>
    <col min="6683" max="6683" width="12" style="86" customWidth="1"/>
    <col min="6684" max="6688" width="17.7109375" style="86" customWidth="1"/>
    <col min="6689" max="6935" width="9.140625" style="86"/>
    <col min="6936" max="6936" width="4.28515625" style="86" customWidth="1"/>
    <col min="6937" max="6937" width="73.85546875" style="86" customWidth="1"/>
    <col min="6938" max="6938" width="7" style="86" customWidth="1"/>
    <col min="6939" max="6939" width="12" style="86" customWidth="1"/>
    <col min="6940" max="6944" width="17.7109375" style="86" customWidth="1"/>
    <col min="6945" max="7191" width="9.140625" style="86"/>
    <col min="7192" max="7192" width="4.28515625" style="86" customWidth="1"/>
    <col min="7193" max="7193" width="73.85546875" style="86" customWidth="1"/>
    <col min="7194" max="7194" width="7" style="86" customWidth="1"/>
    <col min="7195" max="7195" width="12" style="86" customWidth="1"/>
    <col min="7196" max="7200" width="17.7109375" style="86" customWidth="1"/>
    <col min="7201" max="7447" width="9.140625" style="86"/>
    <col min="7448" max="7448" width="4.28515625" style="86" customWidth="1"/>
    <col min="7449" max="7449" width="73.85546875" style="86" customWidth="1"/>
    <col min="7450" max="7450" width="7" style="86" customWidth="1"/>
    <col min="7451" max="7451" width="12" style="86" customWidth="1"/>
    <col min="7452" max="7456" width="17.7109375" style="86" customWidth="1"/>
    <col min="7457" max="7703" width="9.140625" style="86"/>
    <col min="7704" max="7704" width="4.28515625" style="86" customWidth="1"/>
    <col min="7705" max="7705" width="73.85546875" style="86" customWidth="1"/>
    <col min="7706" max="7706" width="7" style="86" customWidth="1"/>
    <col min="7707" max="7707" width="12" style="86" customWidth="1"/>
    <col min="7708" max="7712" width="17.7109375" style="86" customWidth="1"/>
    <col min="7713" max="7959" width="9.140625" style="86"/>
    <col min="7960" max="7960" width="4.28515625" style="86" customWidth="1"/>
    <col min="7961" max="7961" width="73.85546875" style="86" customWidth="1"/>
    <col min="7962" max="7962" width="7" style="86" customWidth="1"/>
    <col min="7963" max="7963" width="12" style="86" customWidth="1"/>
    <col min="7964" max="7968" width="17.7109375" style="86" customWidth="1"/>
    <col min="7969" max="8215" width="9.140625" style="86"/>
    <col min="8216" max="8216" width="4.28515625" style="86" customWidth="1"/>
    <col min="8217" max="8217" width="73.85546875" style="86" customWidth="1"/>
    <col min="8218" max="8218" width="7" style="86" customWidth="1"/>
    <col min="8219" max="8219" width="12" style="86" customWidth="1"/>
    <col min="8220" max="8224" width="17.7109375" style="86" customWidth="1"/>
    <col min="8225" max="8471" width="9.140625" style="86"/>
    <col min="8472" max="8472" width="4.28515625" style="86" customWidth="1"/>
    <col min="8473" max="8473" width="73.85546875" style="86" customWidth="1"/>
    <col min="8474" max="8474" width="7" style="86" customWidth="1"/>
    <col min="8475" max="8475" width="12" style="86" customWidth="1"/>
    <col min="8476" max="8480" width="17.7109375" style="86" customWidth="1"/>
    <col min="8481" max="8727" width="9.140625" style="86"/>
    <col min="8728" max="8728" width="4.28515625" style="86" customWidth="1"/>
    <col min="8729" max="8729" width="73.85546875" style="86" customWidth="1"/>
    <col min="8730" max="8730" width="7" style="86" customWidth="1"/>
    <col min="8731" max="8731" width="12" style="86" customWidth="1"/>
    <col min="8732" max="8736" width="17.7109375" style="86" customWidth="1"/>
    <col min="8737" max="8983" width="9.140625" style="86"/>
    <col min="8984" max="8984" width="4.28515625" style="86" customWidth="1"/>
    <col min="8985" max="8985" width="73.85546875" style="86" customWidth="1"/>
    <col min="8986" max="8986" width="7" style="86" customWidth="1"/>
    <col min="8987" max="8987" width="12" style="86" customWidth="1"/>
    <col min="8988" max="8992" width="17.7109375" style="86" customWidth="1"/>
    <col min="8993" max="9239" width="9.140625" style="86"/>
    <col min="9240" max="9240" width="4.28515625" style="86" customWidth="1"/>
    <col min="9241" max="9241" width="73.85546875" style="86" customWidth="1"/>
    <col min="9242" max="9242" width="7" style="86" customWidth="1"/>
    <col min="9243" max="9243" width="12" style="86" customWidth="1"/>
    <col min="9244" max="9248" width="17.7109375" style="86" customWidth="1"/>
    <col min="9249" max="9495" width="9.140625" style="86"/>
    <col min="9496" max="9496" width="4.28515625" style="86" customWidth="1"/>
    <col min="9497" max="9497" width="73.85546875" style="86" customWidth="1"/>
    <col min="9498" max="9498" width="7" style="86" customWidth="1"/>
    <col min="9499" max="9499" width="12" style="86" customWidth="1"/>
    <col min="9500" max="9504" width="17.7109375" style="86" customWidth="1"/>
    <col min="9505" max="9751" width="9.140625" style="86"/>
    <col min="9752" max="9752" width="4.28515625" style="86" customWidth="1"/>
    <col min="9753" max="9753" width="73.85546875" style="86" customWidth="1"/>
    <col min="9754" max="9754" width="7" style="86" customWidth="1"/>
    <col min="9755" max="9755" width="12" style="86" customWidth="1"/>
    <col min="9756" max="9760" width="17.7109375" style="86" customWidth="1"/>
    <col min="9761" max="10007" width="9.140625" style="86"/>
    <col min="10008" max="10008" width="4.28515625" style="86" customWidth="1"/>
    <col min="10009" max="10009" width="73.85546875" style="86" customWidth="1"/>
    <col min="10010" max="10010" width="7" style="86" customWidth="1"/>
    <col min="10011" max="10011" width="12" style="86" customWidth="1"/>
    <col min="10012" max="10016" width="17.7109375" style="86" customWidth="1"/>
    <col min="10017" max="10263" width="9.140625" style="86"/>
    <col min="10264" max="10264" width="4.28515625" style="86" customWidth="1"/>
    <col min="10265" max="10265" width="73.85546875" style="86" customWidth="1"/>
    <col min="10266" max="10266" width="7" style="86" customWidth="1"/>
    <col min="10267" max="10267" width="12" style="86" customWidth="1"/>
    <col min="10268" max="10272" width="17.7109375" style="86" customWidth="1"/>
    <col min="10273" max="10519" width="9.140625" style="86"/>
    <col min="10520" max="10520" width="4.28515625" style="86" customWidth="1"/>
    <col min="10521" max="10521" width="73.85546875" style="86" customWidth="1"/>
    <col min="10522" max="10522" width="7" style="86" customWidth="1"/>
    <col min="10523" max="10523" width="12" style="86" customWidth="1"/>
    <col min="10524" max="10528" width="17.7109375" style="86" customWidth="1"/>
    <col min="10529" max="10775" width="9.140625" style="86"/>
    <col min="10776" max="10776" width="4.28515625" style="86" customWidth="1"/>
    <col min="10777" max="10777" width="73.85546875" style="86" customWidth="1"/>
    <col min="10778" max="10778" width="7" style="86" customWidth="1"/>
    <col min="10779" max="10779" width="12" style="86" customWidth="1"/>
    <col min="10780" max="10784" width="17.7109375" style="86" customWidth="1"/>
    <col min="10785" max="11031" width="9.140625" style="86"/>
    <col min="11032" max="11032" width="4.28515625" style="86" customWidth="1"/>
    <col min="11033" max="11033" width="73.85546875" style="86" customWidth="1"/>
    <col min="11034" max="11034" width="7" style="86" customWidth="1"/>
    <col min="11035" max="11035" width="12" style="86" customWidth="1"/>
    <col min="11036" max="11040" width="17.7109375" style="86" customWidth="1"/>
    <col min="11041" max="11287" width="9.140625" style="86"/>
    <col min="11288" max="11288" width="4.28515625" style="86" customWidth="1"/>
    <col min="11289" max="11289" width="73.85546875" style="86" customWidth="1"/>
    <col min="11290" max="11290" width="7" style="86" customWidth="1"/>
    <col min="11291" max="11291" width="12" style="86" customWidth="1"/>
    <col min="11292" max="11296" width="17.7109375" style="86" customWidth="1"/>
    <col min="11297" max="11543" width="9.140625" style="86"/>
    <col min="11544" max="11544" width="4.28515625" style="86" customWidth="1"/>
    <col min="11545" max="11545" width="73.85546875" style="86" customWidth="1"/>
    <col min="11546" max="11546" width="7" style="86" customWidth="1"/>
    <col min="11547" max="11547" width="12" style="86" customWidth="1"/>
    <col min="11548" max="11552" width="17.7109375" style="86" customWidth="1"/>
    <col min="11553" max="11799" width="9.140625" style="86"/>
    <col min="11800" max="11800" width="4.28515625" style="86" customWidth="1"/>
    <col min="11801" max="11801" width="73.85546875" style="86" customWidth="1"/>
    <col min="11802" max="11802" width="7" style="86" customWidth="1"/>
    <col min="11803" max="11803" width="12" style="86" customWidth="1"/>
    <col min="11804" max="11808" width="17.7109375" style="86" customWidth="1"/>
    <col min="11809" max="12055" width="9.140625" style="86"/>
    <col min="12056" max="12056" width="4.28515625" style="86" customWidth="1"/>
    <col min="12057" max="12057" width="73.85546875" style="86" customWidth="1"/>
    <col min="12058" max="12058" width="7" style="86" customWidth="1"/>
    <col min="12059" max="12059" width="12" style="86" customWidth="1"/>
    <col min="12060" max="12064" width="17.7109375" style="86" customWidth="1"/>
    <col min="12065" max="12311" width="9.140625" style="86"/>
    <col min="12312" max="12312" width="4.28515625" style="86" customWidth="1"/>
    <col min="12313" max="12313" width="73.85546875" style="86" customWidth="1"/>
    <col min="12314" max="12314" width="7" style="86" customWidth="1"/>
    <col min="12315" max="12315" width="12" style="86" customWidth="1"/>
    <col min="12316" max="12320" width="17.7109375" style="86" customWidth="1"/>
    <col min="12321" max="12567" width="9.140625" style="86"/>
    <col min="12568" max="12568" width="4.28515625" style="86" customWidth="1"/>
    <col min="12569" max="12569" width="73.85546875" style="86" customWidth="1"/>
    <col min="12570" max="12570" width="7" style="86" customWidth="1"/>
    <col min="12571" max="12571" width="12" style="86" customWidth="1"/>
    <col min="12572" max="12576" width="17.7109375" style="86" customWidth="1"/>
    <col min="12577" max="12823" width="9.140625" style="86"/>
    <col min="12824" max="12824" width="4.28515625" style="86" customWidth="1"/>
    <col min="12825" max="12825" width="73.85546875" style="86" customWidth="1"/>
    <col min="12826" max="12826" width="7" style="86" customWidth="1"/>
    <col min="12827" max="12827" width="12" style="86" customWidth="1"/>
    <col min="12828" max="12832" width="17.7109375" style="86" customWidth="1"/>
    <col min="12833" max="13079" width="9.140625" style="86"/>
    <col min="13080" max="13080" width="4.28515625" style="86" customWidth="1"/>
    <col min="13081" max="13081" width="73.85546875" style="86" customWidth="1"/>
    <col min="13082" max="13082" width="7" style="86" customWidth="1"/>
    <col min="13083" max="13083" width="12" style="86" customWidth="1"/>
    <col min="13084" max="13088" width="17.7109375" style="86" customWidth="1"/>
    <col min="13089" max="13335" width="9.140625" style="86"/>
    <col min="13336" max="13336" width="4.28515625" style="86" customWidth="1"/>
    <col min="13337" max="13337" width="73.85546875" style="86" customWidth="1"/>
    <col min="13338" max="13338" width="7" style="86" customWidth="1"/>
    <col min="13339" max="13339" width="12" style="86" customWidth="1"/>
    <col min="13340" max="13344" width="17.7109375" style="86" customWidth="1"/>
    <col min="13345" max="13591" width="9.140625" style="86"/>
    <col min="13592" max="13592" width="4.28515625" style="86" customWidth="1"/>
    <col min="13593" max="13593" width="73.85546875" style="86" customWidth="1"/>
    <col min="13594" max="13594" width="7" style="86" customWidth="1"/>
    <col min="13595" max="13595" width="12" style="86" customWidth="1"/>
    <col min="13596" max="13600" width="17.7109375" style="86" customWidth="1"/>
    <col min="13601" max="13847" width="9.140625" style="86"/>
    <col min="13848" max="13848" width="4.28515625" style="86" customWidth="1"/>
    <col min="13849" max="13849" width="73.85546875" style="86" customWidth="1"/>
    <col min="13850" max="13850" width="7" style="86" customWidth="1"/>
    <col min="13851" max="13851" width="12" style="86" customWidth="1"/>
    <col min="13852" max="13856" width="17.7109375" style="86" customWidth="1"/>
    <col min="13857" max="14103" width="9.140625" style="86"/>
    <col min="14104" max="14104" width="4.28515625" style="86" customWidth="1"/>
    <col min="14105" max="14105" width="73.85546875" style="86" customWidth="1"/>
    <col min="14106" max="14106" width="7" style="86" customWidth="1"/>
    <col min="14107" max="14107" width="12" style="86" customWidth="1"/>
    <col min="14108" max="14112" width="17.7109375" style="86" customWidth="1"/>
    <col min="14113" max="14359" width="9.140625" style="86"/>
    <col min="14360" max="14360" width="4.28515625" style="86" customWidth="1"/>
    <col min="14361" max="14361" width="73.85546875" style="86" customWidth="1"/>
    <col min="14362" max="14362" width="7" style="86" customWidth="1"/>
    <col min="14363" max="14363" width="12" style="86" customWidth="1"/>
    <col min="14364" max="14368" width="17.7109375" style="86" customWidth="1"/>
    <col min="14369" max="14615" width="9.140625" style="86"/>
    <col min="14616" max="14616" width="4.28515625" style="86" customWidth="1"/>
    <col min="14617" max="14617" width="73.85546875" style="86" customWidth="1"/>
    <col min="14618" max="14618" width="7" style="86" customWidth="1"/>
    <col min="14619" max="14619" width="12" style="86" customWidth="1"/>
    <col min="14620" max="14624" width="17.7109375" style="86" customWidth="1"/>
    <col min="14625" max="14871" width="9.140625" style="86"/>
    <col min="14872" max="14872" width="4.28515625" style="86" customWidth="1"/>
    <col min="14873" max="14873" width="73.85546875" style="86" customWidth="1"/>
    <col min="14874" max="14874" width="7" style="86" customWidth="1"/>
    <col min="14875" max="14875" width="12" style="86" customWidth="1"/>
    <col min="14876" max="14880" width="17.7109375" style="86" customWidth="1"/>
    <col min="14881" max="15127" width="9.140625" style="86"/>
    <col min="15128" max="15128" width="4.28515625" style="86" customWidth="1"/>
    <col min="15129" max="15129" width="73.85546875" style="86" customWidth="1"/>
    <col min="15130" max="15130" width="7" style="86" customWidth="1"/>
    <col min="15131" max="15131" width="12" style="86" customWidth="1"/>
    <col min="15132" max="15136" width="17.7109375" style="86" customWidth="1"/>
    <col min="15137" max="15383" width="9.140625" style="86"/>
    <col min="15384" max="15384" width="4.28515625" style="86" customWidth="1"/>
    <col min="15385" max="15385" width="73.85546875" style="86" customWidth="1"/>
    <col min="15386" max="15386" width="7" style="86" customWidth="1"/>
    <col min="15387" max="15387" width="12" style="86" customWidth="1"/>
    <col min="15388" max="15392" width="17.7109375" style="86" customWidth="1"/>
    <col min="15393" max="15639" width="9.140625" style="86"/>
    <col min="15640" max="15640" width="4.28515625" style="86" customWidth="1"/>
    <col min="15641" max="15641" width="73.85546875" style="86" customWidth="1"/>
    <col min="15642" max="15642" width="7" style="86" customWidth="1"/>
    <col min="15643" max="15643" width="12" style="86" customWidth="1"/>
    <col min="15644" max="15648" width="17.7109375" style="86" customWidth="1"/>
    <col min="15649" max="15895" width="9.140625" style="86"/>
    <col min="15896" max="15896" width="4.28515625" style="86" customWidth="1"/>
    <col min="15897" max="15897" width="73.85546875" style="86" customWidth="1"/>
    <col min="15898" max="15898" width="7" style="86" customWidth="1"/>
    <col min="15899" max="15899" width="12" style="86" customWidth="1"/>
    <col min="15900" max="15904" width="17.7109375" style="86" customWidth="1"/>
    <col min="15905" max="16151" width="9.140625" style="86"/>
    <col min="16152" max="16152" width="4.28515625" style="86" customWidth="1"/>
    <col min="16153" max="16153" width="73.85546875" style="86" customWidth="1"/>
    <col min="16154" max="16154" width="7" style="86" customWidth="1"/>
    <col min="16155" max="16155" width="12" style="86" customWidth="1"/>
    <col min="16156" max="16160" width="17.7109375" style="86" customWidth="1"/>
    <col min="16161" max="16384" width="9.140625" style="86"/>
  </cols>
  <sheetData>
    <row r="1" spans="1:35" ht="15" customHeight="1">
      <c r="A1" s="230" t="s">
        <v>1205</v>
      </c>
      <c r="B1" s="230"/>
      <c r="C1" s="230"/>
    </row>
    <row r="3" spans="1:35" s="85" customFormat="1" ht="24.75" customHeight="1">
      <c r="A3" s="706" t="s">
        <v>1076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 t="s">
        <v>982</v>
      </c>
      <c r="Y3" s="706"/>
      <c r="Z3" s="706"/>
      <c r="AA3" s="706"/>
      <c r="AB3" s="706"/>
      <c r="AC3" s="706"/>
      <c r="AD3" s="706"/>
      <c r="AE3" s="706"/>
      <c r="AF3" s="706"/>
      <c r="AG3" s="706"/>
      <c r="AH3" s="706"/>
    </row>
    <row r="4" spans="1:35" s="85" customFormat="1" ht="24.75" customHeight="1">
      <c r="A4" s="705" t="s">
        <v>1163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 t="s">
        <v>1088</v>
      </c>
      <c r="Y4" s="705"/>
      <c r="Z4" s="705"/>
      <c r="AA4" s="705"/>
      <c r="AB4" s="705"/>
      <c r="AC4" s="705"/>
      <c r="AD4" s="705"/>
      <c r="AE4" s="705"/>
      <c r="AF4" s="705"/>
      <c r="AG4" s="705"/>
      <c r="AH4" s="705"/>
    </row>
    <row r="5" spans="1:35" s="654" customFormat="1" ht="24.75" customHeight="1" thickBot="1">
      <c r="A5" s="656"/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78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</row>
    <row r="6" spans="1:35" s="85" customFormat="1" ht="21.75" customHeight="1">
      <c r="A6" s="675"/>
      <c r="B6" s="676"/>
      <c r="C6" s="734" t="s">
        <v>979</v>
      </c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679"/>
      <c r="U6" s="735" t="s">
        <v>979</v>
      </c>
      <c r="V6" s="735"/>
      <c r="W6" s="735"/>
      <c r="X6" s="735"/>
      <c r="Y6" s="735"/>
      <c r="Z6" s="735"/>
      <c r="AA6" s="735"/>
      <c r="AB6" s="735"/>
      <c r="AC6" s="735"/>
      <c r="AD6" s="735"/>
      <c r="AE6" s="735"/>
      <c r="AF6" s="735"/>
      <c r="AG6" s="735"/>
      <c r="AH6" s="736"/>
    </row>
    <row r="7" spans="1:35" s="67" customFormat="1" ht="108">
      <c r="A7" s="658" t="s">
        <v>162</v>
      </c>
      <c r="B7" s="672" t="s">
        <v>52</v>
      </c>
      <c r="C7" s="672" t="s">
        <v>393</v>
      </c>
      <c r="D7" s="673" t="s">
        <v>1144</v>
      </c>
      <c r="E7" s="673" t="s">
        <v>1143</v>
      </c>
      <c r="F7" s="672" t="s">
        <v>1142</v>
      </c>
      <c r="G7" s="673" t="s">
        <v>1130</v>
      </c>
      <c r="H7" s="673" t="s">
        <v>1133</v>
      </c>
      <c r="I7" s="673" t="s">
        <v>1164</v>
      </c>
      <c r="J7" s="673" t="s">
        <v>1132</v>
      </c>
      <c r="K7" s="673" t="s">
        <v>1141</v>
      </c>
      <c r="L7" s="673" t="s">
        <v>1140</v>
      </c>
      <c r="M7" s="673" t="s">
        <v>1131</v>
      </c>
      <c r="N7" s="673" t="s">
        <v>995</v>
      </c>
      <c r="O7" s="673" t="s">
        <v>1134</v>
      </c>
      <c r="P7" s="673" t="s">
        <v>940</v>
      </c>
      <c r="Q7" s="673" t="s">
        <v>1089</v>
      </c>
      <c r="R7" s="673" t="s">
        <v>992</v>
      </c>
      <c r="S7" s="673" t="s">
        <v>990</v>
      </c>
      <c r="T7" s="673" t="s">
        <v>1165</v>
      </c>
      <c r="U7" s="673" t="s">
        <v>1139</v>
      </c>
      <c r="V7" s="673" t="s">
        <v>983</v>
      </c>
      <c r="W7" s="673" t="s">
        <v>1077</v>
      </c>
      <c r="X7" s="673" t="s">
        <v>1027</v>
      </c>
      <c r="Y7" s="673" t="s">
        <v>984</v>
      </c>
      <c r="Z7" s="673" t="s">
        <v>1135</v>
      </c>
      <c r="AA7" s="673" t="s">
        <v>1166</v>
      </c>
      <c r="AB7" s="673" t="s">
        <v>1136</v>
      </c>
      <c r="AC7" s="673" t="s">
        <v>1030</v>
      </c>
      <c r="AD7" s="673" t="s">
        <v>1031</v>
      </c>
      <c r="AE7" s="673" t="s">
        <v>1080</v>
      </c>
      <c r="AF7" s="673" t="s">
        <v>1137</v>
      </c>
      <c r="AG7" s="673" t="s">
        <v>996</v>
      </c>
      <c r="AH7" s="674" t="s">
        <v>1138</v>
      </c>
      <c r="AI7" s="192"/>
    </row>
    <row r="8" spans="1:35" s="85" customFormat="1" ht="4.5" customHeight="1">
      <c r="A8" s="11"/>
      <c r="B8" s="24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248"/>
    </row>
    <row r="9" spans="1:35" s="273" customFormat="1" ht="12.75" customHeight="1">
      <c r="A9" s="234" t="s">
        <v>1012</v>
      </c>
      <c r="B9" s="250" t="s">
        <v>1013</v>
      </c>
      <c r="C9" s="87">
        <f t="shared" ref="C9:C50" si="0">SUM(D9:AH9)</f>
        <v>27544655</v>
      </c>
      <c r="D9" s="88">
        <v>4494985</v>
      </c>
      <c r="E9" s="88"/>
      <c r="F9" s="88"/>
      <c r="G9" s="88">
        <v>2570264</v>
      </c>
      <c r="H9" s="88"/>
      <c r="I9" s="88"/>
      <c r="J9" s="88"/>
      <c r="K9" s="88"/>
      <c r="L9" s="88"/>
      <c r="M9" s="88">
        <v>780000</v>
      </c>
      <c r="N9" s="88"/>
      <c r="O9" s="88">
        <v>2257501</v>
      </c>
      <c r="P9" s="88"/>
      <c r="Q9" s="88"/>
      <c r="R9" s="88"/>
      <c r="S9" s="88">
        <v>6254950</v>
      </c>
      <c r="T9" s="88"/>
      <c r="U9" s="88"/>
      <c r="V9" s="88"/>
      <c r="W9" s="88"/>
      <c r="X9" s="88">
        <v>2327256</v>
      </c>
      <c r="Y9" s="88">
        <v>4950750</v>
      </c>
      <c r="Z9" s="88"/>
      <c r="AA9" s="88"/>
      <c r="AB9" s="88"/>
      <c r="AC9" s="88"/>
      <c r="AD9" s="88"/>
      <c r="AE9" s="88"/>
      <c r="AF9" s="88"/>
      <c r="AG9" s="88"/>
      <c r="AH9" s="335">
        <v>3908949</v>
      </c>
    </row>
    <row r="10" spans="1:35" s="273" customFormat="1" ht="12.75" customHeight="1">
      <c r="A10" s="569" t="s">
        <v>1014</v>
      </c>
      <c r="B10" s="73" t="s">
        <v>1015</v>
      </c>
      <c r="C10" s="87">
        <f t="shared" si="0"/>
        <v>15779542</v>
      </c>
      <c r="D10" s="88">
        <v>13074352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>
        <v>2430441</v>
      </c>
      <c r="P10" s="88"/>
      <c r="Q10" s="88"/>
      <c r="R10" s="88"/>
      <c r="S10" s="88"/>
      <c r="T10" s="88"/>
      <c r="U10" s="88"/>
      <c r="V10" s="88"/>
      <c r="W10" s="88">
        <v>214749</v>
      </c>
      <c r="X10" s="88"/>
      <c r="Y10" s="88">
        <v>60000</v>
      </c>
      <c r="Z10" s="88"/>
      <c r="AA10" s="88"/>
      <c r="AB10" s="88"/>
      <c r="AC10" s="88"/>
      <c r="AD10" s="88"/>
      <c r="AE10" s="88"/>
      <c r="AF10" s="88"/>
      <c r="AG10" s="88"/>
      <c r="AH10" s="335"/>
    </row>
    <row r="11" spans="1:35">
      <c r="A11" s="232" t="s">
        <v>163</v>
      </c>
      <c r="B11" s="249" t="s">
        <v>10</v>
      </c>
      <c r="C11" s="74">
        <f t="shared" si="0"/>
        <v>43324197</v>
      </c>
      <c r="D11" s="71">
        <f>SUM(D9:D10)</f>
        <v>17569337</v>
      </c>
      <c r="E11" s="71">
        <f t="shared" ref="E11:AH11" si="1">SUM(E9:E10)</f>
        <v>0</v>
      </c>
      <c r="F11" s="71">
        <f t="shared" si="1"/>
        <v>0</v>
      </c>
      <c r="G11" s="71">
        <f t="shared" si="1"/>
        <v>2570264</v>
      </c>
      <c r="H11" s="71">
        <f t="shared" si="1"/>
        <v>0</v>
      </c>
      <c r="I11" s="71">
        <f t="shared" si="1"/>
        <v>0</v>
      </c>
      <c r="J11" s="71">
        <f t="shared" si="1"/>
        <v>0</v>
      </c>
      <c r="K11" s="71">
        <f t="shared" si="1"/>
        <v>0</v>
      </c>
      <c r="L11" s="71">
        <f t="shared" si="1"/>
        <v>0</v>
      </c>
      <c r="M11" s="71">
        <f t="shared" si="1"/>
        <v>780000</v>
      </c>
      <c r="N11" s="71">
        <f t="shared" si="1"/>
        <v>0</v>
      </c>
      <c r="O11" s="71">
        <f t="shared" si="1"/>
        <v>4687942</v>
      </c>
      <c r="P11" s="71">
        <f t="shared" si="1"/>
        <v>0</v>
      </c>
      <c r="Q11" s="71">
        <f t="shared" si="1"/>
        <v>0</v>
      </c>
      <c r="R11" s="71">
        <f t="shared" si="1"/>
        <v>0</v>
      </c>
      <c r="S11" s="71">
        <f t="shared" si="1"/>
        <v>6254950</v>
      </c>
      <c r="T11" s="71">
        <f t="shared" ref="T11" si="2">SUM(T9:T10)</f>
        <v>0</v>
      </c>
      <c r="U11" s="71">
        <f t="shared" si="1"/>
        <v>0</v>
      </c>
      <c r="V11" s="71">
        <f t="shared" si="1"/>
        <v>0</v>
      </c>
      <c r="W11" s="71">
        <f t="shared" si="1"/>
        <v>214749</v>
      </c>
      <c r="X11" s="71">
        <f t="shared" si="1"/>
        <v>2327256</v>
      </c>
      <c r="Y11" s="71">
        <f t="shared" ref="Y11" si="3">SUM(Y9:Y10)</f>
        <v>5010750</v>
      </c>
      <c r="Z11" s="71">
        <f t="shared" ref="Z11:AA11" si="4">SUM(Z9:Z10)</f>
        <v>0</v>
      </c>
      <c r="AA11" s="71">
        <f t="shared" si="4"/>
        <v>0</v>
      </c>
      <c r="AB11" s="71">
        <f t="shared" si="1"/>
        <v>0</v>
      </c>
      <c r="AC11" s="71">
        <f t="shared" si="1"/>
        <v>0</v>
      </c>
      <c r="AD11" s="71">
        <f t="shared" si="1"/>
        <v>0</v>
      </c>
      <c r="AE11" s="71">
        <f t="shared" si="1"/>
        <v>0</v>
      </c>
      <c r="AF11" s="71">
        <f t="shared" si="1"/>
        <v>0</v>
      </c>
      <c r="AG11" s="71">
        <f t="shared" si="1"/>
        <v>0</v>
      </c>
      <c r="AH11" s="233">
        <f t="shared" si="1"/>
        <v>3908949</v>
      </c>
    </row>
    <row r="12" spans="1:35" s="277" customFormat="1" ht="25.5">
      <c r="A12" s="232" t="s">
        <v>164</v>
      </c>
      <c r="B12" s="249" t="s">
        <v>2</v>
      </c>
      <c r="C12" s="74">
        <f t="shared" si="0"/>
        <v>5486560</v>
      </c>
      <c r="D12" s="276">
        <v>1772086</v>
      </c>
      <c r="E12" s="276"/>
      <c r="F12" s="276"/>
      <c r="G12" s="276">
        <v>229347</v>
      </c>
      <c r="H12" s="276"/>
      <c r="I12" s="186"/>
      <c r="J12" s="276"/>
      <c r="K12" s="276"/>
      <c r="L12" s="276"/>
      <c r="M12" s="276">
        <v>136500</v>
      </c>
      <c r="N12" s="276"/>
      <c r="O12" s="276">
        <v>398316</v>
      </c>
      <c r="P12" s="276"/>
      <c r="Q12" s="276"/>
      <c r="R12" s="276"/>
      <c r="S12" s="276">
        <v>1016421</v>
      </c>
      <c r="T12" s="276"/>
      <c r="U12" s="276"/>
      <c r="V12" s="276"/>
      <c r="W12" s="276">
        <v>29958</v>
      </c>
      <c r="X12" s="276">
        <v>378946</v>
      </c>
      <c r="Y12" s="276">
        <v>836173</v>
      </c>
      <c r="Z12" s="276"/>
      <c r="AA12" s="276"/>
      <c r="AB12" s="276"/>
      <c r="AC12" s="276"/>
      <c r="AD12" s="276"/>
      <c r="AE12" s="276"/>
      <c r="AF12" s="276"/>
      <c r="AG12" s="276"/>
      <c r="AH12" s="334">
        <v>688813</v>
      </c>
    </row>
    <row r="13" spans="1:35" s="274" customFormat="1">
      <c r="A13" s="569" t="s">
        <v>1016</v>
      </c>
      <c r="B13" s="73" t="s">
        <v>1017</v>
      </c>
      <c r="C13" s="87">
        <f t="shared" si="0"/>
        <v>7328940</v>
      </c>
      <c r="D13" s="88">
        <v>357653</v>
      </c>
      <c r="E13" s="88"/>
      <c r="F13" s="88"/>
      <c r="G13" s="88"/>
      <c r="H13" s="88"/>
      <c r="I13" s="88"/>
      <c r="J13" s="88"/>
      <c r="K13" s="88"/>
      <c r="L13" s="88"/>
      <c r="M13" s="88"/>
      <c r="N13" s="88">
        <v>290500</v>
      </c>
      <c r="O13" s="88">
        <v>3147387</v>
      </c>
      <c r="P13" s="88"/>
      <c r="Q13" s="88">
        <v>188616</v>
      </c>
      <c r="R13" s="88"/>
      <c r="S13" s="88">
        <v>19565</v>
      </c>
      <c r="T13" s="88">
        <v>2390838</v>
      </c>
      <c r="U13" s="88">
        <v>12598</v>
      </c>
      <c r="V13" s="88">
        <v>165911</v>
      </c>
      <c r="W13" s="88"/>
      <c r="X13" s="88">
        <v>27646</v>
      </c>
      <c r="Y13" s="88">
        <v>636988</v>
      </c>
      <c r="Z13" s="88"/>
      <c r="AA13" s="88"/>
      <c r="AB13" s="88"/>
      <c r="AC13" s="88"/>
      <c r="AD13" s="88">
        <v>27699</v>
      </c>
      <c r="AE13" s="88"/>
      <c r="AF13" s="88"/>
      <c r="AG13" s="88"/>
      <c r="AH13" s="335">
        <v>63539</v>
      </c>
    </row>
    <row r="14" spans="1:35" s="274" customFormat="1">
      <c r="A14" s="569" t="s">
        <v>1018</v>
      </c>
      <c r="B14" s="73" t="s">
        <v>1019</v>
      </c>
      <c r="C14" s="87">
        <f t="shared" si="0"/>
        <v>412405</v>
      </c>
      <c r="D14" s="88">
        <v>203400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>
        <v>89005</v>
      </c>
      <c r="T14" s="88"/>
      <c r="U14" s="88"/>
      <c r="V14" s="88"/>
      <c r="W14" s="88">
        <v>120000</v>
      </c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335"/>
    </row>
    <row r="15" spans="1:35" s="274" customFormat="1">
      <c r="A15" s="569" t="s">
        <v>1020</v>
      </c>
      <c r="B15" s="73" t="s">
        <v>1021</v>
      </c>
      <c r="C15" s="87">
        <f t="shared" si="0"/>
        <v>61495828</v>
      </c>
      <c r="D15" s="88">
        <v>4592594</v>
      </c>
      <c r="E15" s="88"/>
      <c r="F15" s="88"/>
      <c r="G15" s="88"/>
      <c r="H15" s="88">
        <v>20900300</v>
      </c>
      <c r="I15" s="88">
        <v>270000</v>
      </c>
      <c r="J15" s="88">
        <v>22851</v>
      </c>
      <c r="K15" s="88">
        <v>5931024</v>
      </c>
      <c r="L15" s="88">
        <v>670000</v>
      </c>
      <c r="M15" s="88">
        <v>150000</v>
      </c>
      <c r="N15" s="88">
        <v>9451920</v>
      </c>
      <c r="O15" s="88">
        <v>10860021</v>
      </c>
      <c r="P15" s="88">
        <v>1378536</v>
      </c>
      <c r="Q15" s="88">
        <v>103420</v>
      </c>
      <c r="R15" s="88">
        <v>521340</v>
      </c>
      <c r="S15" s="88">
        <v>579748</v>
      </c>
      <c r="T15" s="88"/>
      <c r="U15" s="88">
        <v>955392</v>
      </c>
      <c r="V15" s="88"/>
      <c r="W15" s="88">
        <v>144245</v>
      </c>
      <c r="X15" s="88">
        <v>127666</v>
      </c>
      <c r="Y15" s="88">
        <v>1851456</v>
      </c>
      <c r="Z15" s="88"/>
      <c r="AA15" s="88"/>
      <c r="AB15" s="88">
        <v>1354683</v>
      </c>
      <c r="AC15" s="88">
        <v>1462632</v>
      </c>
      <c r="AD15" s="88">
        <v>0</v>
      </c>
      <c r="AE15" s="88">
        <v>168000</v>
      </c>
      <c r="AF15" s="88"/>
      <c r="AG15" s="88"/>
      <c r="AH15" s="335"/>
    </row>
    <row r="16" spans="1:35" s="274" customFormat="1">
      <c r="A16" s="569" t="s">
        <v>1022</v>
      </c>
      <c r="B16" s="73" t="s">
        <v>1023</v>
      </c>
      <c r="C16" s="87">
        <f t="shared" si="0"/>
        <v>766432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>
        <v>24412</v>
      </c>
      <c r="U16" s="88"/>
      <c r="V16" s="88"/>
      <c r="W16" s="88"/>
      <c r="X16" s="88"/>
      <c r="Y16" s="88">
        <v>632363</v>
      </c>
      <c r="Z16" s="88"/>
      <c r="AA16" s="88"/>
      <c r="AB16" s="88"/>
      <c r="AC16" s="88"/>
      <c r="AD16" s="88"/>
      <c r="AE16" s="88"/>
      <c r="AF16" s="88"/>
      <c r="AG16" s="88"/>
      <c r="AH16" s="335">
        <v>109657</v>
      </c>
    </row>
    <row r="17" spans="1:34" s="274" customFormat="1">
      <c r="A17" s="569" t="s">
        <v>1025</v>
      </c>
      <c r="B17" s="73" t="s">
        <v>1024</v>
      </c>
      <c r="C17" s="87">
        <f t="shared" si="0"/>
        <v>81101718</v>
      </c>
      <c r="D17" s="88">
        <v>5016130</v>
      </c>
      <c r="E17" s="88"/>
      <c r="F17" s="88"/>
      <c r="G17" s="88"/>
      <c r="H17" s="88">
        <v>5409731</v>
      </c>
      <c r="I17" s="88">
        <v>48600</v>
      </c>
      <c r="J17" s="88">
        <v>6052</v>
      </c>
      <c r="K17" s="88">
        <v>62100757</v>
      </c>
      <c r="L17" s="88"/>
      <c r="M17" s="88"/>
      <c r="N17" s="88">
        <v>2478346</v>
      </c>
      <c r="O17" s="88">
        <v>3415031</v>
      </c>
      <c r="P17" s="88">
        <v>233676</v>
      </c>
      <c r="Q17" s="88">
        <v>51849</v>
      </c>
      <c r="R17" s="88"/>
      <c r="S17" s="88">
        <v>182464</v>
      </c>
      <c r="T17" s="88">
        <v>451852</v>
      </c>
      <c r="U17" s="88">
        <v>180314</v>
      </c>
      <c r="V17" s="88">
        <v>8294</v>
      </c>
      <c r="W17" s="88">
        <v>44893</v>
      </c>
      <c r="X17" s="88">
        <v>50424</v>
      </c>
      <c r="Y17" s="88">
        <v>552487</v>
      </c>
      <c r="Z17" s="88"/>
      <c r="AA17" s="88"/>
      <c r="AB17" s="88">
        <v>337956</v>
      </c>
      <c r="AC17" s="88">
        <v>370195</v>
      </c>
      <c r="AD17" s="88">
        <v>6677</v>
      </c>
      <c r="AE17" s="88"/>
      <c r="AF17" s="88">
        <v>138834</v>
      </c>
      <c r="AG17" s="88">
        <v>0</v>
      </c>
      <c r="AH17" s="335">
        <v>17156</v>
      </c>
    </row>
    <row r="18" spans="1:34">
      <c r="A18" s="232" t="s">
        <v>165</v>
      </c>
      <c r="B18" s="249" t="s">
        <v>17</v>
      </c>
      <c r="C18" s="74">
        <f t="shared" si="0"/>
        <v>151105323</v>
      </c>
      <c r="D18" s="71">
        <f>SUM(D13:D17)</f>
        <v>10169777</v>
      </c>
      <c r="E18" s="71">
        <f t="shared" ref="E18:AF18" si="5">SUM(E13:E17)</f>
        <v>0</v>
      </c>
      <c r="F18" s="71">
        <f t="shared" si="5"/>
        <v>0</v>
      </c>
      <c r="G18" s="71">
        <f t="shared" si="5"/>
        <v>0</v>
      </c>
      <c r="H18" s="71">
        <f t="shared" si="5"/>
        <v>26310031</v>
      </c>
      <c r="I18" s="71">
        <f t="shared" si="5"/>
        <v>318600</v>
      </c>
      <c r="J18" s="71">
        <f t="shared" si="5"/>
        <v>28903</v>
      </c>
      <c r="K18" s="71">
        <f t="shared" si="5"/>
        <v>68031781</v>
      </c>
      <c r="L18" s="71">
        <f t="shared" si="5"/>
        <v>670000</v>
      </c>
      <c r="M18" s="71">
        <f t="shared" si="5"/>
        <v>150000</v>
      </c>
      <c r="N18" s="71">
        <f t="shared" si="5"/>
        <v>12220766</v>
      </c>
      <c r="O18" s="71">
        <f t="shared" si="5"/>
        <v>17422439</v>
      </c>
      <c r="P18" s="71">
        <f t="shared" si="5"/>
        <v>1612212</v>
      </c>
      <c r="Q18" s="71">
        <f t="shared" si="5"/>
        <v>343885</v>
      </c>
      <c r="R18" s="71">
        <f t="shared" si="5"/>
        <v>521340</v>
      </c>
      <c r="S18" s="71">
        <f t="shared" si="5"/>
        <v>870782</v>
      </c>
      <c r="T18" s="71">
        <f t="shared" ref="T18" si="6">SUM(T13:T17)</f>
        <v>2867102</v>
      </c>
      <c r="U18" s="71">
        <f t="shared" si="5"/>
        <v>1148304</v>
      </c>
      <c r="V18" s="71">
        <f t="shared" si="5"/>
        <v>174205</v>
      </c>
      <c r="W18" s="71">
        <f t="shared" si="5"/>
        <v>309138</v>
      </c>
      <c r="X18" s="71">
        <f t="shared" si="5"/>
        <v>205736</v>
      </c>
      <c r="Y18" s="71">
        <f t="shared" ref="Y18" si="7">SUM(Y13:Y17)</f>
        <v>3673294</v>
      </c>
      <c r="Z18" s="71">
        <f t="shared" ref="Z18:AA18" si="8">SUM(Z13:Z17)</f>
        <v>0</v>
      </c>
      <c r="AA18" s="71">
        <f t="shared" si="8"/>
        <v>0</v>
      </c>
      <c r="AB18" s="71">
        <f t="shared" si="5"/>
        <v>1692639</v>
      </c>
      <c r="AC18" s="71">
        <f t="shared" si="5"/>
        <v>1832827</v>
      </c>
      <c r="AD18" s="71">
        <f t="shared" si="5"/>
        <v>34376</v>
      </c>
      <c r="AE18" s="71">
        <f t="shared" si="5"/>
        <v>168000</v>
      </c>
      <c r="AF18" s="71">
        <f t="shared" si="5"/>
        <v>138834</v>
      </c>
      <c r="AG18" s="71">
        <f t="shared" ref="AG18:AH18" si="9">SUM(AG13:AG17)</f>
        <v>0</v>
      </c>
      <c r="AH18" s="233">
        <f t="shared" si="9"/>
        <v>190352</v>
      </c>
    </row>
    <row r="19" spans="1:34">
      <c r="A19" s="235" t="s">
        <v>166</v>
      </c>
      <c r="B19" s="249" t="s">
        <v>21</v>
      </c>
      <c r="C19" s="74">
        <f t="shared" si="0"/>
        <v>2982130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>
        <v>2982130</v>
      </c>
      <c r="AH19" s="233"/>
    </row>
    <row r="20" spans="1:34">
      <c r="A20" s="234" t="s">
        <v>168</v>
      </c>
      <c r="B20" s="250" t="s">
        <v>383</v>
      </c>
      <c r="C20" s="87">
        <f t="shared" si="0"/>
        <v>2823403</v>
      </c>
      <c r="D20" s="72"/>
      <c r="E20" s="72">
        <v>2823403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117"/>
    </row>
    <row r="21" spans="1:34">
      <c r="A21" s="234" t="s">
        <v>329</v>
      </c>
      <c r="B21" s="250" t="s">
        <v>330</v>
      </c>
      <c r="C21" s="87">
        <f t="shared" si="0"/>
        <v>3670561</v>
      </c>
      <c r="D21" s="72"/>
      <c r="E21" s="72"/>
      <c r="F21" s="72">
        <v>3670561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117"/>
    </row>
    <row r="22" spans="1:34" s="277" customFormat="1" ht="25.5">
      <c r="A22" s="234" t="s">
        <v>1029</v>
      </c>
      <c r="B22" s="250" t="s">
        <v>358</v>
      </c>
      <c r="C22" s="87">
        <f t="shared" si="0"/>
        <v>0</v>
      </c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336"/>
    </row>
    <row r="23" spans="1:34">
      <c r="A23" s="234" t="s">
        <v>176</v>
      </c>
      <c r="B23" s="250" t="s">
        <v>362</v>
      </c>
      <c r="C23" s="87">
        <f t="shared" si="0"/>
        <v>17395810</v>
      </c>
      <c r="D23" s="72">
        <v>16595810</v>
      </c>
      <c r="E23" s="72"/>
      <c r="F23" s="72">
        <v>450000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>
        <v>350000</v>
      </c>
      <c r="AA23" s="72"/>
      <c r="AB23" s="72"/>
      <c r="AC23" s="72"/>
      <c r="AD23" s="72"/>
      <c r="AE23" s="72"/>
      <c r="AF23" s="72"/>
      <c r="AG23" s="72"/>
      <c r="AH23" s="117"/>
    </row>
    <row r="24" spans="1:34">
      <c r="A24" s="237" t="s">
        <v>177</v>
      </c>
      <c r="B24" s="250" t="s">
        <v>363</v>
      </c>
      <c r="C24" s="87">
        <f t="shared" si="0"/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117"/>
    </row>
    <row r="25" spans="1:34">
      <c r="A25" s="235" t="s">
        <v>178</v>
      </c>
      <c r="B25" s="249" t="s">
        <v>24</v>
      </c>
      <c r="C25" s="74">
        <f t="shared" si="0"/>
        <v>23889774</v>
      </c>
      <c r="D25" s="71">
        <f t="shared" ref="D25:AH25" si="10">SUM(D20:D24)</f>
        <v>16595810</v>
      </c>
      <c r="E25" s="71">
        <f t="shared" si="10"/>
        <v>2823403</v>
      </c>
      <c r="F25" s="71">
        <f t="shared" si="10"/>
        <v>4120561</v>
      </c>
      <c r="G25" s="71">
        <f t="shared" si="10"/>
        <v>0</v>
      </c>
      <c r="H25" s="71">
        <f t="shared" si="10"/>
        <v>0</v>
      </c>
      <c r="I25" s="71">
        <f t="shared" si="10"/>
        <v>0</v>
      </c>
      <c r="J25" s="71">
        <f t="shared" si="10"/>
        <v>0</v>
      </c>
      <c r="K25" s="71">
        <f t="shared" si="10"/>
        <v>0</v>
      </c>
      <c r="L25" s="71">
        <f t="shared" si="10"/>
        <v>0</v>
      </c>
      <c r="M25" s="71">
        <f t="shared" si="10"/>
        <v>0</v>
      </c>
      <c r="N25" s="71">
        <f t="shared" si="10"/>
        <v>0</v>
      </c>
      <c r="O25" s="71">
        <f t="shared" si="10"/>
        <v>0</v>
      </c>
      <c r="P25" s="71">
        <f t="shared" si="10"/>
        <v>0</v>
      </c>
      <c r="Q25" s="71">
        <f t="shared" si="10"/>
        <v>0</v>
      </c>
      <c r="R25" s="71">
        <f t="shared" si="10"/>
        <v>0</v>
      </c>
      <c r="S25" s="71">
        <f t="shared" si="10"/>
        <v>0</v>
      </c>
      <c r="T25" s="71">
        <f t="shared" ref="T25" si="11">SUM(T20:T24)</f>
        <v>0</v>
      </c>
      <c r="U25" s="71">
        <f t="shared" si="10"/>
        <v>0</v>
      </c>
      <c r="V25" s="71">
        <f t="shared" si="10"/>
        <v>0</v>
      </c>
      <c r="W25" s="71">
        <f t="shared" si="10"/>
        <v>0</v>
      </c>
      <c r="X25" s="71">
        <f t="shared" si="10"/>
        <v>0</v>
      </c>
      <c r="Y25" s="71">
        <f t="shared" ref="Y25" si="12">SUM(Y20:Y24)</f>
        <v>0</v>
      </c>
      <c r="Z25" s="71">
        <f t="shared" ref="Z25:AA25" si="13">SUM(Z20:Z24)</f>
        <v>350000</v>
      </c>
      <c r="AA25" s="71">
        <f t="shared" si="13"/>
        <v>0</v>
      </c>
      <c r="AB25" s="71">
        <f t="shared" si="10"/>
        <v>0</v>
      </c>
      <c r="AC25" s="71">
        <f t="shared" si="10"/>
        <v>0</v>
      </c>
      <c r="AD25" s="71">
        <f t="shared" si="10"/>
        <v>0</v>
      </c>
      <c r="AE25" s="71">
        <f t="shared" si="10"/>
        <v>0</v>
      </c>
      <c r="AF25" s="71">
        <f t="shared" si="10"/>
        <v>0</v>
      </c>
      <c r="AG25" s="71">
        <f t="shared" si="10"/>
        <v>0</v>
      </c>
      <c r="AH25" s="233">
        <f t="shared" si="10"/>
        <v>0</v>
      </c>
    </row>
    <row r="26" spans="1:34">
      <c r="A26" s="251" t="s">
        <v>179</v>
      </c>
      <c r="B26" s="250" t="s">
        <v>364</v>
      </c>
      <c r="C26" s="87">
        <f t="shared" si="0"/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117"/>
    </row>
    <row r="27" spans="1:34">
      <c r="A27" s="251" t="s">
        <v>180</v>
      </c>
      <c r="B27" s="250" t="s">
        <v>365</v>
      </c>
      <c r="C27" s="87">
        <f t="shared" si="0"/>
        <v>220797567</v>
      </c>
      <c r="D27" s="72"/>
      <c r="E27" s="72"/>
      <c r="F27" s="72"/>
      <c r="G27" s="72"/>
      <c r="H27" s="72">
        <v>1100000</v>
      </c>
      <c r="I27" s="72"/>
      <c r="J27" s="72">
        <v>1939945</v>
      </c>
      <c r="K27" s="72">
        <v>215951736</v>
      </c>
      <c r="L27" s="72"/>
      <c r="M27" s="72"/>
      <c r="N27" s="72"/>
      <c r="O27" s="72"/>
      <c r="P27" s="72"/>
      <c r="Q27" s="72"/>
      <c r="R27" s="72"/>
      <c r="S27" s="88"/>
      <c r="T27" s="88"/>
      <c r="U27" s="72">
        <v>1805886</v>
      </c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117"/>
    </row>
    <row r="28" spans="1:34">
      <c r="A28" s="251" t="s">
        <v>181</v>
      </c>
      <c r="B28" s="250" t="s">
        <v>366</v>
      </c>
      <c r="C28" s="87">
        <f t="shared" si="0"/>
        <v>150315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>
        <v>150315</v>
      </c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117"/>
    </row>
    <row r="29" spans="1:34">
      <c r="A29" s="251" t="s">
        <v>182</v>
      </c>
      <c r="B29" s="250" t="s">
        <v>367</v>
      </c>
      <c r="C29" s="87">
        <f t="shared" si="0"/>
        <v>10480014</v>
      </c>
      <c r="D29" s="72"/>
      <c r="E29" s="72"/>
      <c r="F29" s="72"/>
      <c r="G29" s="72"/>
      <c r="H29" s="72"/>
      <c r="I29" s="72"/>
      <c r="J29" s="72"/>
      <c r="K29" s="72">
        <v>8179800</v>
      </c>
      <c r="L29" s="72"/>
      <c r="M29" s="72"/>
      <c r="N29" s="72"/>
      <c r="O29" s="72"/>
      <c r="P29" s="72"/>
      <c r="Q29" s="72">
        <v>1355670</v>
      </c>
      <c r="R29" s="72"/>
      <c r="S29" s="72"/>
      <c r="T29" s="72">
        <v>281001</v>
      </c>
      <c r="U29" s="72"/>
      <c r="V29" s="72"/>
      <c r="W29" s="72"/>
      <c r="X29" s="72"/>
      <c r="Y29" s="72">
        <v>663543</v>
      </c>
      <c r="Z29" s="72"/>
      <c r="AA29" s="72"/>
      <c r="AB29" s="72"/>
      <c r="AC29" s="72"/>
      <c r="AD29" s="72"/>
      <c r="AE29" s="72"/>
      <c r="AF29" s="72"/>
      <c r="AG29" s="72"/>
      <c r="AH29" s="117"/>
    </row>
    <row r="30" spans="1:34">
      <c r="A30" s="252" t="s">
        <v>183</v>
      </c>
      <c r="B30" s="250" t="s">
        <v>368</v>
      </c>
      <c r="C30" s="87">
        <f t="shared" si="0"/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117"/>
    </row>
    <row r="31" spans="1:34">
      <c r="A31" s="252" t="s">
        <v>184</v>
      </c>
      <c r="B31" s="250" t="s">
        <v>369</v>
      </c>
      <c r="C31" s="87">
        <f t="shared" si="0"/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117"/>
    </row>
    <row r="32" spans="1:34">
      <c r="A32" s="252" t="s">
        <v>185</v>
      </c>
      <c r="B32" s="250" t="s">
        <v>370</v>
      </c>
      <c r="C32" s="87">
        <f t="shared" si="0"/>
        <v>2009886</v>
      </c>
      <c r="D32" s="72"/>
      <c r="E32" s="72"/>
      <c r="F32" s="72"/>
      <c r="G32" s="72"/>
      <c r="H32" s="72">
        <v>297000</v>
      </c>
      <c r="I32" s="72"/>
      <c r="J32" s="72">
        <v>523785</v>
      </c>
      <c r="K32" s="72">
        <v>39868</v>
      </c>
      <c r="L32" s="72"/>
      <c r="M32" s="72"/>
      <c r="N32" s="72"/>
      <c r="O32" s="72"/>
      <c r="P32" s="72"/>
      <c r="Q32" s="72">
        <v>406617</v>
      </c>
      <c r="R32" s="72"/>
      <c r="S32" s="72"/>
      <c r="T32" s="72">
        <v>75869</v>
      </c>
      <c r="U32" s="72">
        <v>487590</v>
      </c>
      <c r="V32" s="72"/>
      <c r="W32" s="72"/>
      <c r="X32" s="72"/>
      <c r="Y32" s="72">
        <v>179157</v>
      </c>
      <c r="Z32" s="72"/>
      <c r="AA32" s="72"/>
      <c r="AB32" s="72"/>
      <c r="AC32" s="72"/>
      <c r="AD32" s="72"/>
      <c r="AE32" s="72"/>
      <c r="AF32" s="72"/>
      <c r="AG32" s="72"/>
      <c r="AH32" s="117"/>
    </row>
    <row r="33" spans="1:34">
      <c r="A33" s="228" t="s">
        <v>186</v>
      </c>
      <c r="B33" s="249" t="s">
        <v>31</v>
      </c>
      <c r="C33" s="74">
        <f t="shared" si="0"/>
        <v>233437782</v>
      </c>
      <c r="D33" s="71">
        <f t="shared" ref="D33:AG33" si="14">SUM(D26:D32)</f>
        <v>0</v>
      </c>
      <c r="E33" s="71">
        <f t="shared" si="14"/>
        <v>0</v>
      </c>
      <c r="F33" s="71">
        <f t="shared" si="14"/>
        <v>0</v>
      </c>
      <c r="G33" s="71">
        <f t="shared" si="14"/>
        <v>0</v>
      </c>
      <c r="H33" s="71">
        <f t="shared" si="14"/>
        <v>1397000</v>
      </c>
      <c r="I33" s="71">
        <f t="shared" si="14"/>
        <v>0</v>
      </c>
      <c r="J33" s="71">
        <f t="shared" si="14"/>
        <v>2463730</v>
      </c>
      <c r="K33" s="71">
        <f t="shared" si="14"/>
        <v>224171404</v>
      </c>
      <c r="L33" s="71">
        <f t="shared" si="14"/>
        <v>0</v>
      </c>
      <c r="M33" s="71">
        <f t="shared" si="14"/>
        <v>0</v>
      </c>
      <c r="N33" s="71">
        <f t="shared" si="14"/>
        <v>0</v>
      </c>
      <c r="O33" s="71">
        <f t="shared" si="14"/>
        <v>0</v>
      </c>
      <c r="P33" s="71">
        <f t="shared" si="14"/>
        <v>0</v>
      </c>
      <c r="Q33" s="71">
        <f t="shared" si="14"/>
        <v>1912602</v>
      </c>
      <c r="R33" s="71">
        <f t="shared" si="14"/>
        <v>0</v>
      </c>
      <c r="S33" s="71">
        <f t="shared" si="14"/>
        <v>0</v>
      </c>
      <c r="T33" s="71">
        <f t="shared" ref="T33" si="15">SUM(T26:T32)</f>
        <v>356870</v>
      </c>
      <c r="U33" s="71">
        <f t="shared" si="14"/>
        <v>2293476</v>
      </c>
      <c r="V33" s="71">
        <f t="shared" si="14"/>
        <v>0</v>
      </c>
      <c r="W33" s="71">
        <f t="shared" si="14"/>
        <v>0</v>
      </c>
      <c r="X33" s="71">
        <f t="shared" si="14"/>
        <v>0</v>
      </c>
      <c r="Y33" s="71">
        <f t="shared" ref="Y33" si="16">SUM(Y26:Y32)</f>
        <v>842700</v>
      </c>
      <c r="Z33" s="71">
        <f t="shared" ref="Z33:AA33" si="17">SUM(Z26:Z32)</f>
        <v>0</v>
      </c>
      <c r="AA33" s="71">
        <f t="shared" si="17"/>
        <v>0</v>
      </c>
      <c r="AB33" s="71">
        <f t="shared" si="14"/>
        <v>0</v>
      </c>
      <c r="AC33" s="71">
        <f t="shared" si="14"/>
        <v>0</v>
      </c>
      <c r="AD33" s="71">
        <f t="shared" si="14"/>
        <v>0</v>
      </c>
      <c r="AE33" s="71">
        <f t="shared" si="14"/>
        <v>0</v>
      </c>
      <c r="AF33" s="71">
        <f t="shared" si="14"/>
        <v>0</v>
      </c>
      <c r="AG33" s="71">
        <f t="shared" si="14"/>
        <v>0</v>
      </c>
      <c r="AH33" s="233">
        <f t="shared" ref="AH33" si="18">SUM(AH26:AH32)</f>
        <v>0</v>
      </c>
    </row>
    <row r="34" spans="1:34">
      <c r="A34" s="234" t="s">
        <v>187</v>
      </c>
      <c r="B34" s="250" t="s">
        <v>372</v>
      </c>
      <c r="C34" s="87">
        <f t="shared" si="0"/>
        <v>46459053</v>
      </c>
      <c r="D34" s="72"/>
      <c r="E34" s="72"/>
      <c r="F34" s="72"/>
      <c r="G34" s="72"/>
      <c r="H34" s="72">
        <v>32794545</v>
      </c>
      <c r="I34" s="72"/>
      <c r="J34" s="72">
        <v>5800000</v>
      </c>
      <c r="K34" s="72"/>
      <c r="L34" s="72"/>
      <c r="M34" s="72">
        <v>7567008</v>
      </c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>
        <v>297500</v>
      </c>
      <c r="Z34" s="72"/>
      <c r="AA34" s="72"/>
      <c r="AB34" s="72"/>
      <c r="AC34" s="72"/>
      <c r="AD34" s="72"/>
      <c r="AE34" s="72"/>
      <c r="AF34" s="72"/>
      <c r="AG34" s="72"/>
      <c r="AH34" s="117"/>
    </row>
    <row r="35" spans="1:34">
      <c r="A35" s="234" t="s">
        <v>188</v>
      </c>
      <c r="B35" s="250" t="s">
        <v>371</v>
      </c>
      <c r="C35" s="87">
        <f t="shared" si="0"/>
        <v>0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117"/>
    </row>
    <row r="36" spans="1:34">
      <c r="A36" s="234" t="s">
        <v>189</v>
      </c>
      <c r="B36" s="250" t="s">
        <v>373</v>
      </c>
      <c r="C36" s="87">
        <f t="shared" si="0"/>
        <v>0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117"/>
    </row>
    <row r="37" spans="1:34">
      <c r="A37" s="234" t="s">
        <v>190</v>
      </c>
      <c r="B37" s="250" t="s">
        <v>374</v>
      </c>
      <c r="C37" s="87">
        <f t="shared" si="0"/>
        <v>12543944</v>
      </c>
      <c r="D37" s="72"/>
      <c r="E37" s="72"/>
      <c r="F37" s="72"/>
      <c r="G37" s="72"/>
      <c r="H37" s="72">
        <v>8854527</v>
      </c>
      <c r="I37" s="72"/>
      <c r="J37" s="72">
        <v>1566000</v>
      </c>
      <c r="K37" s="72"/>
      <c r="L37" s="72"/>
      <c r="M37" s="72">
        <v>2043092</v>
      </c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>
        <v>80325</v>
      </c>
      <c r="Z37" s="72"/>
      <c r="AA37" s="72"/>
      <c r="AB37" s="72"/>
      <c r="AC37" s="72"/>
      <c r="AD37" s="72"/>
      <c r="AE37" s="72"/>
      <c r="AF37" s="72"/>
      <c r="AG37" s="72"/>
      <c r="AH37" s="117"/>
    </row>
    <row r="38" spans="1:34">
      <c r="A38" s="235" t="s">
        <v>191</v>
      </c>
      <c r="B38" s="249" t="s">
        <v>35</v>
      </c>
      <c r="C38" s="74">
        <f t="shared" si="0"/>
        <v>59002997</v>
      </c>
      <c r="D38" s="71">
        <f t="shared" ref="D38:AH38" si="19">SUM(D34:D37)</f>
        <v>0</v>
      </c>
      <c r="E38" s="71">
        <f t="shared" si="19"/>
        <v>0</v>
      </c>
      <c r="F38" s="71">
        <f t="shared" si="19"/>
        <v>0</v>
      </c>
      <c r="G38" s="71">
        <f t="shared" si="19"/>
        <v>0</v>
      </c>
      <c r="H38" s="71">
        <f t="shared" si="19"/>
        <v>41649072</v>
      </c>
      <c r="I38" s="71">
        <f t="shared" si="19"/>
        <v>0</v>
      </c>
      <c r="J38" s="71">
        <f t="shared" si="19"/>
        <v>7366000</v>
      </c>
      <c r="K38" s="71">
        <f t="shared" si="19"/>
        <v>0</v>
      </c>
      <c r="L38" s="71">
        <f t="shared" si="19"/>
        <v>0</v>
      </c>
      <c r="M38" s="71">
        <f t="shared" si="19"/>
        <v>9610100</v>
      </c>
      <c r="N38" s="71">
        <f t="shared" si="19"/>
        <v>0</v>
      </c>
      <c r="O38" s="71">
        <f t="shared" si="19"/>
        <v>0</v>
      </c>
      <c r="P38" s="71">
        <f t="shared" si="19"/>
        <v>0</v>
      </c>
      <c r="Q38" s="71">
        <f t="shared" si="19"/>
        <v>0</v>
      </c>
      <c r="R38" s="71">
        <f t="shared" si="19"/>
        <v>0</v>
      </c>
      <c r="S38" s="71">
        <f t="shared" si="19"/>
        <v>0</v>
      </c>
      <c r="T38" s="71">
        <f t="shared" ref="T38" si="20">SUM(T34:T37)</f>
        <v>0</v>
      </c>
      <c r="U38" s="71">
        <f t="shared" si="19"/>
        <v>0</v>
      </c>
      <c r="V38" s="71">
        <f t="shared" si="19"/>
        <v>0</v>
      </c>
      <c r="W38" s="71">
        <f t="shared" si="19"/>
        <v>0</v>
      </c>
      <c r="X38" s="71">
        <f t="shared" si="19"/>
        <v>0</v>
      </c>
      <c r="Y38" s="71">
        <f t="shared" ref="Y38" si="21">SUM(Y34:Y37)</f>
        <v>377825</v>
      </c>
      <c r="Z38" s="71">
        <f t="shared" ref="Z38:AA38" si="22">SUM(Z34:Z37)</f>
        <v>0</v>
      </c>
      <c r="AA38" s="71">
        <f t="shared" si="22"/>
        <v>0</v>
      </c>
      <c r="AB38" s="71">
        <f t="shared" si="19"/>
        <v>0</v>
      </c>
      <c r="AC38" s="71">
        <f t="shared" si="19"/>
        <v>0</v>
      </c>
      <c r="AD38" s="71">
        <f t="shared" si="19"/>
        <v>0</v>
      </c>
      <c r="AE38" s="71">
        <f t="shared" si="19"/>
        <v>0</v>
      </c>
      <c r="AF38" s="71">
        <f t="shared" si="19"/>
        <v>0</v>
      </c>
      <c r="AG38" s="71">
        <f t="shared" si="19"/>
        <v>0</v>
      </c>
      <c r="AH38" s="233">
        <f t="shared" si="19"/>
        <v>0</v>
      </c>
    </row>
    <row r="39" spans="1:34" ht="25.5">
      <c r="A39" s="234" t="s">
        <v>192</v>
      </c>
      <c r="B39" s="250" t="s">
        <v>375</v>
      </c>
      <c r="C39" s="87">
        <f t="shared" si="0"/>
        <v>0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117"/>
    </row>
    <row r="40" spans="1:34" ht="25.5">
      <c r="A40" s="234" t="s">
        <v>193</v>
      </c>
      <c r="B40" s="250" t="s">
        <v>376</v>
      </c>
      <c r="C40" s="87">
        <f t="shared" si="0"/>
        <v>0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117"/>
    </row>
    <row r="41" spans="1:34" ht="25.5">
      <c r="A41" s="234" t="s">
        <v>194</v>
      </c>
      <c r="B41" s="250" t="s">
        <v>377</v>
      </c>
      <c r="C41" s="87">
        <f t="shared" si="0"/>
        <v>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117"/>
    </row>
    <row r="42" spans="1:34">
      <c r="A42" s="234" t="s">
        <v>195</v>
      </c>
      <c r="B42" s="250" t="s">
        <v>378</v>
      </c>
      <c r="C42" s="87">
        <f t="shared" si="0"/>
        <v>0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117"/>
    </row>
    <row r="43" spans="1:34" ht="25.5">
      <c r="A43" s="234" t="s">
        <v>196</v>
      </c>
      <c r="B43" s="250" t="s">
        <v>379</v>
      </c>
      <c r="C43" s="87">
        <f t="shared" si="0"/>
        <v>0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117"/>
    </row>
    <row r="44" spans="1:34" ht="25.5">
      <c r="A44" s="234" t="s">
        <v>197</v>
      </c>
      <c r="B44" s="250" t="s">
        <v>380</v>
      </c>
      <c r="C44" s="87">
        <f t="shared" si="0"/>
        <v>24319022</v>
      </c>
      <c r="D44" s="72">
        <v>1000000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>
        <v>23319022</v>
      </c>
      <c r="AB44" s="72"/>
      <c r="AC44" s="72"/>
      <c r="AD44" s="72"/>
      <c r="AE44" s="72"/>
      <c r="AF44" s="72"/>
      <c r="AG44" s="72"/>
      <c r="AH44" s="117"/>
    </row>
    <row r="45" spans="1:34">
      <c r="A45" s="234" t="s">
        <v>198</v>
      </c>
      <c r="B45" s="250" t="s">
        <v>381</v>
      </c>
      <c r="C45" s="87">
        <f t="shared" si="0"/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117"/>
    </row>
    <row r="46" spans="1:34">
      <c r="A46" s="234" t="s">
        <v>199</v>
      </c>
      <c r="B46" s="250" t="s">
        <v>382</v>
      </c>
      <c r="C46" s="87">
        <f t="shared" si="0"/>
        <v>5504633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>
        <v>5504633</v>
      </c>
      <c r="AB46" s="72"/>
      <c r="AC46" s="72"/>
      <c r="AD46" s="72"/>
      <c r="AE46" s="72"/>
      <c r="AF46" s="72"/>
      <c r="AG46" s="72"/>
      <c r="AH46" s="117"/>
    </row>
    <row r="47" spans="1:34">
      <c r="A47" s="235" t="s">
        <v>37</v>
      </c>
      <c r="B47" s="249" t="s">
        <v>38</v>
      </c>
      <c r="C47" s="74">
        <f t="shared" si="0"/>
        <v>29823655</v>
      </c>
      <c r="D47" s="71">
        <f t="shared" ref="D47:AH47" si="23">SUM(D39:D46)</f>
        <v>1000000</v>
      </c>
      <c r="E47" s="71">
        <f t="shared" si="23"/>
        <v>0</v>
      </c>
      <c r="F47" s="71">
        <f t="shared" si="23"/>
        <v>0</v>
      </c>
      <c r="G47" s="71">
        <f t="shared" si="23"/>
        <v>0</v>
      </c>
      <c r="H47" s="71">
        <f t="shared" si="23"/>
        <v>0</v>
      </c>
      <c r="I47" s="71">
        <f t="shared" si="23"/>
        <v>0</v>
      </c>
      <c r="J47" s="71">
        <f t="shared" si="23"/>
        <v>0</v>
      </c>
      <c r="K47" s="71">
        <f t="shared" si="23"/>
        <v>0</v>
      </c>
      <c r="L47" s="71">
        <f t="shared" si="23"/>
        <v>0</v>
      </c>
      <c r="M47" s="71">
        <f t="shared" si="23"/>
        <v>0</v>
      </c>
      <c r="N47" s="71">
        <f t="shared" si="23"/>
        <v>0</v>
      </c>
      <c r="O47" s="71">
        <f t="shared" si="23"/>
        <v>0</v>
      </c>
      <c r="P47" s="71">
        <f t="shared" si="23"/>
        <v>0</v>
      </c>
      <c r="Q47" s="71">
        <f t="shared" si="23"/>
        <v>0</v>
      </c>
      <c r="R47" s="71">
        <f t="shared" si="23"/>
        <v>0</v>
      </c>
      <c r="S47" s="71">
        <f t="shared" si="23"/>
        <v>0</v>
      </c>
      <c r="T47" s="71">
        <f t="shared" ref="T47" si="24">SUM(T39:T46)</f>
        <v>0</v>
      </c>
      <c r="U47" s="71">
        <f t="shared" si="23"/>
        <v>0</v>
      </c>
      <c r="V47" s="71">
        <f t="shared" si="23"/>
        <v>0</v>
      </c>
      <c r="W47" s="71">
        <f t="shared" si="23"/>
        <v>0</v>
      </c>
      <c r="X47" s="71">
        <f t="shared" si="23"/>
        <v>0</v>
      </c>
      <c r="Y47" s="71">
        <f t="shared" ref="Y47" si="25">SUM(Y39:Y46)</f>
        <v>0</v>
      </c>
      <c r="Z47" s="71">
        <f t="shared" ref="Z47:AA47" si="26">SUM(Z39:Z46)</f>
        <v>0</v>
      </c>
      <c r="AA47" s="71">
        <f t="shared" si="26"/>
        <v>28823655</v>
      </c>
      <c r="AB47" s="71">
        <f t="shared" si="23"/>
        <v>0</v>
      </c>
      <c r="AC47" s="71">
        <f t="shared" si="23"/>
        <v>0</v>
      </c>
      <c r="AD47" s="71">
        <f t="shared" si="23"/>
        <v>0</v>
      </c>
      <c r="AE47" s="71">
        <f t="shared" si="23"/>
        <v>0</v>
      </c>
      <c r="AF47" s="71">
        <f t="shared" si="23"/>
        <v>0</v>
      </c>
      <c r="AG47" s="71">
        <f t="shared" si="23"/>
        <v>0</v>
      </c>
      <c r="AH47" s="233">
        <f t="shared" si="23"/>
        <v>0</v>
      </c>
    </row>
    <row r="48" spans="1:34" s="218" customFormat="1">
      <c r="A48" s="234" t="s">
        <v>296</v>
      </c>
      <c r="B48" s="250" t="s">
        <v>297</v>
      </c>
      <c r="C48" s="87">
        <f t="shared" si="0"/>
        <v>6679997</v>
      </c>
      <c r="D48" s="71"/>
      <c r="E48" s="88">
        <v>6679997</v>
      </c>
      <c r="F48" s="88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233"/>
    </row>
    <row r="49" spans="1:34" s="217" customFormat="1">
      <c r="A49" s="234" t="s">
        <v>993</v>
      </c>
      <c r="B49" s="238" t="s">
        <v>299</v>
      </c>
      <c r="C49" s="87">
        <f t="shared" si="0"/>
        <v>139333007</v>
      </c>
      <c r="D49" s="87"/>
      <c r="E49" s="87"/>
      <c r="F49" s="87">
        <v>139333007</v>
      </c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236"/>
    </row>
    <row r="50" spans="1:34" s="281" customFormat="1">
      <c r="A50" s="234" t="s">
        <v>1032</v>
      </c>
      <c r="B50" s="238" t="s">
        <v>301</v>
      </c>
      <c r="C50" s="87">
        <f t="shared" si="0"/>
        <v>0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236"/>
    </row>
    <row r="51" spans="1:34" s="246" customFormat="1">
      <c r="A51" s="235" t="s">
        <v>994</v>
      </c>
      <c r="B51" s="239" t="s">
        <v>44</v>
      </c>
      <c r="C51" s="74">
        <f t="shared" ref="C51" si="27">SUM(C48:C50)</f>
        <v>146013004</v>
      </c>
      <c r="D51" s="74">
        <f t="shared" ref="D51:AH51" si="28">SUM(D48:D50)</f>
        <v>0</v>
      </c>
      <c r="E51" s="74">
        <f t="shared" si="28"/>
        <v>6679997</v>
      </c>
      <c r="F51" s="74">
        <f t="shared" si="28"/>
        <v>139333007</v>
      </c>
      <c r="G51" s="74">
        <f t="shared" si="28"/>
        <v>0</v>
      </c>
      <c r="H51" s="74">
        <f t="shared" si="28"/>
        <v>0</v>
      </c>
      <c r="I51" s="74">
        <f t="shared" si="28"/>
        <v>0</v>
      </c>
      <c r="J51" s="74">
        <f t="shared" si="28"/>
        <v>0</v>
      </c>
      <c r="K51" s="74">
        <f t="shared" si="28"/>
        <v>0</v>
      </c>
      <c r="L51" s="74">
        <f t="shared" si="28"/>
        <v>0</v>
      </c>
      <c r="M51" s="74">
        <f t="shared" si="28"/>
        <v>0</v>
      </c>
      <c r="N51" s="74">
        <f t="shared" si="28"/>
        <v>0</v>
      </c>
      <c r="O51" s="74">
        <f t="shared" si="28"/>
        <v>0</v>
      </c>
      <c r="P51" s="74">
        <f t="shared" si="28"/>
        <v>0</v>
      </c>
      <c r="Q51" s="74">
        <f t="shared" si="28"/>
        <v>0</v>
      </c>
      <c r="R51" s="74">
        <f t="shared" si="28"/>
        <v>0</v>
      </c>
      <c r="S51" s="74">
        <f t="shared" si="28"/>
        <v>0</v>
      </c>
      <c r="T51" s="74">
        <f t="shared" ref="T51" si="29">SUM(T48:T50)</f>
        <v>0</v>
      </c>
      <c r="U51" s="74">
        <f t="shared" si="28"/>
        <v>0</v>
      </c>
      <c r="V51" s="74">
        <f t="shared" si="28"/>
        <v>0</v>
      </c>
      <c r="W51" s="74">
        <f t="shared" si="28"/>
        <v>0</v>
      </c>
      <c r="X51" s="74">
        <f t="shared" si="28"/>
        <v>0</v>
      </c>
      <c r="Y51" s="74">
        <f t="shared" ref="Y51" si="30">SUM(Y48:Y50)</f>
        <v>0</v>
      </c>
      <c r="Z51" s="74">
        <f t="shared" ref="Z51:AA51" si="31">SUM(Z48:Z50)</f>
        <v>0</v>
      </c>
      <c r="AA51" s="74">
        <f t="shared" si="31"/>
        <v>0</v>
      </c>
      <c r="AB51" s="74">
        <f t="shared" si="28"/>
        <v>0</v>
      </c>
      <c r="AC51" s="74">
        <f t="shared" si="28"/>
        <v>0</v>
      </c>
      <c r="AD51" s="74">
        <f t="shared" si="28"/>
        <v>0</v>
      </c>
      <c r="AE51" s="74">
        <f t="shared" si="28"/>
        <v>0</v>
      </c>
      <c r="AF51" s="74">
        <f t="shared" si="28"/>
        <v>0</v>
      </c>
      <c r="AG51" s="74">
        <f t="shared" si="28"/>
        <v>0</v>
      </c>
      <c r="AH51" s="631">
        <f t="shared" si="28"/>
        <v>0</v>
      </c>
    </row>
    <row r="52" spans="1:34" ht="13.5" thickBot="1">
      <c r="A52" s="253" t="s">
        <v>200</v>
      </c>
      <c r="B52" s="254" t="s">
        <v>388</v>
      </c>
      <c r="C52" s="240">
        <f>C11+C12+C18+C19+C25+C33+C38+C47+C51</f>
        <v>695065422</v>
      </c>
      <c r="D52" s="240">
        <f>D11+D12+D18+D19+D25+D33+D38+D47+D51</f>
        <v>47107010</v>
      </c>
      <c r="E52" s="240">
        <f t="shared" ref="E52:AH52" si="32">E11+E12+E18+E19+E25+E33+E38+E47+E51</f>
        <v>9503400</v>
      </c>
      <c r="F52" s="240">
        <f t="shared" si="32"/>
        <v>143453568</v>
      </c>
      <c r="G52" s="240">
        <f t="shared" si="32"/>
        <v>2799611</v>
      </c>
      <c r="H52" s="240">
        <f t="shared" si="32"/>
        <v>69356103</v>
      </c>
      <c r="I52" s="240">
        <f t="shared" si="32"/>
        <v>318600</v>
      </c>
      <c r="J52" s="240">
        <f t="shared" si="32"/>
        <v>9858633</v>
      </c>
      <c r="K52" s="240">
        <f t="shared" si="32"/>
        <v>292203185</v>
      </c>
      <c r="L52" s="240">
        <f t="shared" si="32"/>
        <v>670000</v>
      </c>
      <c r="M52" s="240">
        <f t="shared" si="32"/>
        <v>10676600</v>
      </c>
      <c r="N52" s="240">
        <f t="shared" si="32"/>
        <v>12220766</v>
      </c>
      <c r="O52" s="240">
        <f t="shared" si="32"/>
        <v>22508697</v>
      </c>
      <c r="P52" s="240">
        <f t="shared" si="32"/>
        <v>1612212</v>
      </c>
      <c r="Q52" s="240">
        <f t="shared" si="32"/>
        <v>2256487</v>
      </c>
      <c r="R52" s="240">
        <f t="shared" si="32"/>
        <v>521340</v>
      </c>
      <c r="S52" s="240">
        <f t="shared" si="32"/>
        <v>8142153</v>
      </c>
      <c r="T52" s="240">
        <f t="shared" ref="T52" si="33">T11+T12+T18+T19+T25+T33+T38+T47+T51</f>
        <v>3223972</v>
      </c>
      <c r="U52" s="240">
        <f t="shared" si="32"/>
        <v>3441780</v>
      </c>
      <c r="V52" s="240">
        <f t="shared" si="32"/>
        <v>174205</v>
      </c>
      <c r="W52" s="240">
        <f t="shared" si="32"/>
        <v>553845</v>
      </c>
      <c r="X52" s="240">
        <f t="shared" si="32"/>
        <v>2911938</v>
      </c>
      <c r="Y52" s="240">
        <f t="shared" ref="Y52" si="34">Y11+Y12+Y18+Y19+Y25+Y33+Y38+Y47+Y51</f>
        <v>10740742</v>
      </c>
      <c r="Z52" s="240">
        <f t="shared" ref="Z52:AA52" si="35">Z11+Z12+Z18+Z19+Z25+Z33+Z38+Z47+Z51</f>
        <v>350000</v>
      </c>
      <c r="AA52" s="240">
        <f t="shared" si="35"/>
        <v>28823655</v>
      </c>
      <c r="AB52" s="240">
        <f t="shared" si="32"/>
        <v>1692639</v>
      </c>
      <c r="AC52" s="240">
        <f t="shared" si="32"/>
        <v>1832827</v>
      </c>
      <c r="AD52" s="240">
        <f t="shared" si="32"/>
        <v>34376</v>
      </c>
      <c r="AE52" s="240">
        <f t="shared" si="32"/>
        <v>168000</v>
      </c>
      <c r="AF52" s="240">
        <f t="shared" si="32"/>
        <v>138834</v>
      </c>
      <c r="AG52" s="240">
        <f t="shared" si="32"/>
        <v>2982130</v>
      </c>
      <c r="AH52" s="241">
        <f t="shared" si="32"/>
        <v>4788114</v>
      </c>
    </row>
    <row r="53" spans="1:34">
      <c r="C53" s="34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</row>
    <row r="57" spans="1:34" ht="23.25" customHeight="1">
      <c r="A57" s="230" t="s">
        <v>1162</v>
      </c>
      <c r="B57" s="230"/>
      <c r="C57" s="230"/>
    </row>
    <row r="58" spans="1:34" s="218" customFormat="1" ht="23.25" customHeight="1">
      <c r="A58" s="230"/>
      <c r="B58" s="230"/>
      <c r="C58" s="230"/>
      <c r="E58" s="609"/>
      <c r="J58" s="282"/>
      <c r="K58" s="609"/>
      <c r="L58" s="609"/>
      <c r="O58" s="282"/>
      <c r="P58" s="282"/>
      <c r="Q58" s="609"/>
      <c r="T58" s="677"/>
      <c r="V58" s="565"/>
      <c r="W58" s="565"/>
      <c r="X58" s="565"/>
      <c r="Z58" s="565"/>
      <c r="AA58" s="655"/>
      <c r="AF58" s="565"/>
    </row>
    <row r="59" spans="1:34" s="218" customFormat="1" ht="23.25" customHeight="1">
      <c r="A59" s="230"/>
      <c r="B59" s="230"/>
      <c r="C59" s="230"/>
      <c r="E59" s="609"/>
      <c r="J59" s="282"/>
      <c r="K59" s="609"/>
      <c r="L59" s="609"/>
      <c r="O59" s="282"/>
      <c r="P59" s="282"/>
      <c r="Q59" s="609"/>
      <c r="T59" s="677"/>
      <c r="V59" s="565"/>
      <c r="W59" s="565"/>
      <c r="X59" s="565"/>
      <c r="Z59" s="565"/>
      <c r="AA59" s="655"/>
      <c r="AF59" s="565"/>
    </row>
    <row r="60" spans="1:34" ht="13.5" thickBot="1"/>
    <row r="61" spans="1:34" ht="39.950000000000003" customHeight="1">
      <c r="A61" s="740" t="s">
        <v>162</v>
      </c>
      <c r="B61" s="738" t="s">
        <v>52</v>
      </c>
      <c r="C61" s="742" t="s">
        <v>980</v>
      </c>
      <c r="D61" s="743"/>
      <c r="E61" s="743"/>
      <c r="F61" s="744"/>
      <c r="G61" s="745" t="s">
        <v>981</v>
      </c>
      <c r="H61" s="746"/>
      <c r="I61" s="746"/>
      <c r="J61" s="746"/>
      <c r="K61" s="746"/>
      <c r="L61" s="746"/>
      <c r="M61" s="747"/>
      <c r="N61" s="745" t="s">
        <v>1079</v>
      </c>
      <c r="O61" s="746"/>
      <c r="P61" s="747"/>
      <c r="Q61" s="227"/>
      <c r="S61" s="189"/>
      <c r="T61" s="189"/>
      <c r="U61" s="227"/>
      <c r="V61" s="227"/>
      <c r="W61" s="227"/>
      <c r="X61" s="737"/>
      <c r="Y61" s="737"/>
      <c r="Z61" s="737"/>
      <c r="AA61" s="737"/>
      <c r="AB61" s="737"/>
      <c r="AC61" s="737"/>
      <c r="AD61" s="89"/>
    </row>
    <row r="62" spans="1:34" ht="153">
      <c r="A62" s="741"/>
      <c r="B62" s="739"/>
      <c r="C62" s="645" t="s">
        <v>393</v>
      </c>
      <c r="D62" s="96" t="s">
        <v>997</v>
      </c>
      <c r="E62" s="615" t="s">
        <v>1090</v>
      </c>
      <c r="F62" s="333" t="s">
        <v>985</v>
      </c>
      <c r="G62" s="245" t="s">
        <v>393</v>
      </c>
      <c r="H62" s="96" t="s">
        <v>939</v>
      </c>
      <c r="I62" s="96" t="s">
        <v>1119</v>
      </c>
      <c r="J62" s="96" t="s">
        <v>986</v>
      </c>
      <c r="K62" s="96" t="s">
        <v>998</v>
      </c>
      <c r="L62" s="96" t="s">
        <v>991</v>
      </c>
      <c r="M62" s="333" t="s">
        <v>985</v>
      </c>
      <c r="N62" s="645" t="s">
        <v>393</v>
      </c>
      <c r="O62" s="657" t="s">
        <v>1080</v>
      </c>
      <c r="P62" s="622" t="s">
        <v>1081</v>
      </c>
      <c r="Q62" s="614"/>
      <c r="S62" s="189"/>
      <c r="T62" s="189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89"/>
      <c r="AF62" s="566"/>
      <c r="AG62" s="89"/>
      <c r="AH62" s="89"/>
    </row>
    <row r="63" spans="1:34" ht="6" customHeight="1">
      <c r="A63" s="11"/>
      <c r="B63" s="646"/>
      <c r="C63" s="11"/>
      <c r="D63" s="68"/>
      <c r="E63" s="68"/>
      <c r="F63" s="248"/>
      <c r="G63" s="11"/>
      <c r="H63" s="68"/>
      <c r="I63" s="68"/>
      <c r="J63" s="68"/>
      <c r="K63" s="68"/>
      <c r="L63" s="68"/>
      <c r="M63" s="248"/>
      <c r="N63" s="11"/>
      <c r="O63" s="68"/>
      <c r="P63" s="248"/>
      <c r="Q63" s="65"/>
      <c r="S63" s="189"/>
      <c r="T63" s="189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</row>
    <row r="64" spans="1:34" s="274" customFormat="1" ht="12.75" customHeight="1">
      <c r="A64" s="569" t="s">
        <v>1012</v>
      </c>
      <c r="B64" s="73" t="s">
        <v>1013</v>
      </c>
      <c r="C64" s="628">
        <f>SUM(D64:F64)</f>
        <v>41029013</v>
      </c>
      <c r="D64" s="87">
        <v>41029013</v>
      </c>
      <c r="E64" s="87"/>
      <c r="F64" s="236"/>
      <c r="G64" s="337">
        <f t="shared" ref="G64:G109" si="36">SUM(H64:M64)</f>
        <v>54790796</v>
      </c>
      <c r="H64" s="88">
        <v>46159240</v>
      </c>
      <c r="I64" s="88"/>
      <c r="J64" s="88"/>
      <c r="K64" s="88">
        <v>8631556</v>
      </c>
      <c r="L64" s="88"/>
      <c r="M64" s="248"/>
      <c r="N64" s="628">
        <f t="shared" ref="N64:N109" si="37">SUM(O64:AM64)</f>
        <v>8060716</v>
      </c>
      <c r="O64" s="87">
        <v>8060716</v>
      </c>
      <c r="P64" s="236"/>
      <c r="Q64" s="643"/>
      <c r="S64" s="189"/>
      <c r="T64" s="189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</row>
    <row r="65" spans="1:34" s="274" customFormat="1" ht="12.75" customHeight="1">
      <c r="A65" s="569" t="s">
        <v>1014</v>
      </c>
      <c r="B65" s="73" t="s">
        <v>1015</v>
      </c>
      <c r="C65" s="628">
        <f t="shared" ref="C65:C109" si="38">SUM(D65:F65)</f>
        <v>69364</v>
      </c>
      <c r="D65" s="87">
        <v>69364</v>
      </c>
      <c r="E65" s="87"/>
      <c r="F65" s="236"/>
      <c r="G65" s="337">
        <f t="shared" si="36"/>
        <v>981396</v>
      </c>
      <c r="H65" s="88">
        <v>981396</v>
      </c>
      <c r="I65" s="88"/>
      <c r="J65" s="88"/>
      <c r="K65" s="68"/>
      <c r="L65" s="68"/>
      <c r="M65" s="248"/>
      <c r="N65" s="628">
        <f t="shared" si="37"/>
        <v>0</v>
      </c>
      <c r="O65" s="87">
        <v>0</v>
      </c>
      <c r="P65" s="236"/>
      <c r="Q65" s="643"/>
      <c r="S65" s="189"/>
      <c r="T65" s="189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</row>
    <row r="66" spans="1:34">
      <c r="A66" s="232" t="s">
        <v>163</v>
      </c>
      <c r="B66" s="69" t="s">
        <v>10</v>
      </c>
      <c r="C66" s="629">
        <f t="shared" si="38"/>
        <v>41098377</v>
      </c>
      <c r="D66" s="71">
        <f>SUM(D64:D65)</f>
        <v>41098377</v>
      </c>
      <c r="E66" s="71">
        <f>SUM(E64:E65)</f>
        <v>0</v>
      </c>
      <c r="F66" s="233">
        <f t="shared" ref="F66" si="39">SUM(F64:F65)</f>
        <v>0</v>
      </c>
      <c r="G66" s="337">
        <f t="shared" si="36"/>
        <v>55772192</v>
      </c>
      <c r="H66" s="229">
        <f t="shared" ref="H66" si="40">SUM(H64:H65)</f>
        <v>47140636</v>
      </c>
      <c r="I66" s="229">
        <f t="shared" ref="I66" si="41">SUM(I64:I65)</f>
        <v>0</v>
      </c>
      <c r="J66" s="229">
        <f>SUM(J64:J65)</f>
        <v>0</v>
      </c>
      <c r="K66" s="229">
        <f>SUM(K64:K65)</f>
        <v>8631556</v>
      </c>
      <c r="L66" s="229">
        <f>SUM(L64:L65)</f>
        <v>0</v>
      </c>
      <c r="M66" s="229">
        <f>SUM(M64:M65)</f>
        <v>0</v>
      </c>
      <c r="N66" s="629">
        <f t="shared" si="37"/>
        <v>8060716</v>
      </c>
      <c r="O66" s="71">
        <f>SUM(O64:O65)</f>
        <v>8060716</v>
      </c>
      <c r="P66" s="233">
        <f>SUM(P64:P65)</f>
        <v>0</v>
      </c>
      <c r="Q66" s="90"/>
      <c r="S66" s="189"/>
      <c r="T66" s="189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</row>
    <row r="67" spans="1:34" s="277" customFormat="1" ht="25.5">
      <c r="A67" s="232" t="s">
        <v>164</v>
      </c>
      <c r="B67" s="69" t="s">
        <v>2</v>
      </c>
      <c r="C67" s="629">
        <f t="shared" si="38"/>
        <v>6662707</v>
      </c>
      <c r="D67" s="276">
        <v>6662707</v>
      </c>
      <c r="E67" s="276"/>
      <c r="F67" s="334">
        <v>0</v>
      </c>
      <c r="G67" s="337">
        <f t="shared" si="36"/>
        <v>9239394</v>
      </c>
      <c r="H67" s="276">
        <v>7805603</v>
      </c>
      <c r="I67" s="276"/>
      <c r="J67" s="276"/>
      <c r="K67" s="276">
        <v>1433791</v>
      </c>
      <c r="L67" s="276"/>
      <c r="M67" s="334"/>
      <c r="N67" s="629">
        <f t="shared" si="37"/>
        <v>1328240</v>
      </c>
      <c r="O67" s="276">
        <v>1328240</v>
      </c>
      <c r="P67" s="334">
        <v>0</v>
      </c>
      <c r="Q67" s="339"/>
      <c r="S67" s="338"/>
      <c r="T67" s="338"/>
      <c r="U67" s="339"/>
      <c r="V67" s="339"/>
      <c r="W67" s="340"/>
      <c r="X67" s="340"/>
      <c r="Y67" s="340"/>
      <c r="Z67" s="340"/>
      <c r="AA67" s="340"/>
      <c r="AB67" s="339"/>
      <c r="AC67" s="340"/>
      <c r="AD67" s="339"/>
      <c r="AE67" s="340"/>
      <c r="AF67" s="340"/>
      <c r="AG67" s="340"/>
      <c r="AH67" s="340"/>
    </row>
    <row r="68" spans="1:34" s="274" customFormat="1">
      <c r="A68" s="569" t="s">
        <v>1016</v>
      </c>
      <c r="B68" s="73" t="s">
        <v>1017</v>
      </c>
      <c r="C68" s="628">
        <f t="shared" si="38"/>
        <v>478367</v>
      </c>
      <c r="D68" s="88">
        <v>478367</v>
      </c>
      <c r="E68" s="88"/>
      <c r="F68" s="335"/>
      <c r="G68" s="337">
        <f t="shared" si="36"/>
        <v>1104349</v>
      </c>
      <c r="H68" s="72">
        <v>449365</v>
      </c>
      <c r="I68" s="72"/>
      <c r="J68" s="72">
        <v>481559</v>
      </c>
      <c r="K68" s="72">
        <v>173425</v>
      </c>
      <c r="L68" s="72"/>
      <c r="M68" s="117"/>
      <c r="N68" s="628">
        <f t="shared" si="37"/>
        <v>211545</v>
      </c>
      <c r="O68" s="88">
        <v>211545</v>
      </c>
      <c r="P68" s="335"/>
      <c r="Q68" s="644"/>
      <c r="S68" s="189"/>
      <c r="T68" s="189"/>
      <c r="U68" s="90"/>
      <c r="V68" s="90"/>
      <c r="W68" s="91"/>
      <c r="X68" s="91"/>
      <c r="Y68" s="91"/>
      <c r="Z68" s="91"/>
      <c r="AA68" s="91"/>
      <c r="AB68" s="90"/>
      <c r="AC68" s="91"/>
      <c r="AD68" s="90"/>
      <c r="AE68" s="91"/>
      <c r="AF68" s="91"/>
      <c r="AG68" s="91"/>
      <c r="AH68" s="91"/>
    </row>
    <row r="69" spans="1:34" s="274" customFormat="1">
      <c r="A69" s="569" t="s">
        <v>1018</v>
      </c>
      <c r="B69" s="73" t="s">
        <v>1019</v>
      </c>
      <c r="C69" s="628">
        <f t="shared" si="38"/>
        <v>1491183</v>
      </c>
      <c r="D69" s="88">
        <v>1491183</v>
      </c>
      <c r="E69" s="88"/>
      <c r="F69" s="335"/>
      <c r="G69" s="337">
        <f t="shared" si="36"/>
        <v>0</v>
      </c>
      <c r="H69" s="72"/>
      <c r="I69" s="72"/>
      <c r="J69" s="72"/>
      <c r="K69" s="72"/>
      <c r="L69" s="72"/>
      <c r="M69" s="117"/>
      <c r="N69" s="628">
        <f t="shared" si="37"/>
        <v>51790</v>
      </c>
      <c r="O69" s="88">
        <v>51790</v>
      </c>
      <c r="P69" s="335"/>
      <c r="Q69" s="644"/>
      <c r="S69" s="189"/>
      <c r="T69" s="189"/>
      <c r="U69" s="90"/>
      <c r="V69" s="90"/>
      <c r="W69" s="91"/>
      <c r="X69" s="91"/>
      <c r="Y69" s="91"/>
      <c r="Z69" s="91"/>
      <c r="AA69" s="91"/>
      <c r="AB69" s="90"/>
      <c r="AC69" s="91"/>
      <c r="AD69" s="90"/>
      <c r="AE69" s="91"/>
      <c r="AF69" s="91"/>
      <c r="AG69" s="91"/>
      <c r="AH69" s="91"/>
    </row>
    <row r="70" spans="1:34" s="274" customFormat="1">
      <c r="A70" s="569" t="s">
        <v>1020</v>
      </c>
      <c r="B70" s="73" t="s">
        <v>1021</v>
      </c>
      <c r="C70" s="628">
        <f t="shared" si="38"/>
        <v>3951077</v>
      </c>
      <c r="D70" s="88">
        <v>3951077</v>
      </c>
      <c r="E70" s="88"/>
      <c r="F70" s="335"/>
      <c r="G70" s="337">
        <f t="shared" si="36"/>
        <v>10267418</v>
      </c>
      <c r="H70" s="72">
        <v>27591</v>
      </c>
      <c r="I70" s="72"/>
      <c r="J70" s="72">
        <v>70500</v>
      </c>
      <c r="K70" s="72">
        <v>9430811</v>
      </c>
      <c r="L70" s="72">
        <v>738516</v>
      </c>
      <c r="M70" s="117"/>
      <c r="N70" s="628">
        <f t="shared" si="37"/>
        <v>1574767</v>
      </c>
      <c r="O70" s="88">
        <v>798491</v>
      </c>
      <c r="P70" s="335">
        <v>776276</v>
      </c>
      <c r="Q70" s="644"/>
      <c r="S70" s="189"/>
      <c r="T70" s="189"/>
      <c r="U70" s="90"/>
      <c r="V70" s="90"/>
      <c r="W70" s="91"/>
      <c r="X70" s="91"/>
      <c r="Y70" s="91"/>
      <c r="Z70" s="91"/>
      <c r="AA70" s="91"/>
      <c r="AB70" s="90"/>
      <c r="AC70" s="91"/>
      <c r="AD70" s="90"/>
      <c r="AE70" s="91"/>
      <c r="AF70" s="91"/>
      <c r="AG70" s="91"/>
      <c r="AH70" s="91"/>
    </row>
    <row r="71" spans="1:34" s="274" customFormat="1">
      <c r="A71" s="569" t="s">
        <v>1022</v>
      </c>
      <c r="B71" s="73" t="s">
        <v>1023</v>
      </c>
      <c r="C71" s="628">
        <f t="shared" si="38"/>
        <v>138169</v>
      </c>
      <c r="D71" s="88">
        <v>138169</v>
      </c>
      <c r="E71" s="88"/>
      <c r="F71" s="335"/>
      <c r="G71" s="337">
        <f t="shared" si="36"/>
        <v>0</v>
      </c>
      <c r="H71" s="72"/>
      <c r="I71" s="72"/>
      <c r="J71" s="72"/>
      <c r="K71" s="72"/>
      <c r="L71" s="72"/>
      <c r="M71" s="117"/>
      <c r="N71" s="628">
        <f t="shared" si="37"/>
        <v>7741</v>
      </c>
      <c r="O71" s="88">
        <v>7741</v>
      </c>
      <c r="P71" s="335"/>
      <c r="Q71" s="644"/>
      <c r="S71" s="189"/>
      <c r="T71" s="189"/>
      <c r="U71" s="90"/>
      <c r="V71" s="90"/>
      <c r="W71" s="91"/>
      <c r="X71" s="91"/>
      <c r="Y71" s="91"/>
      <c r="Z71" s="91"/>
      <c r="AA71" s="91"/>
      <c r="AB71" s="90"/>
      <c r="AC71" s="91"/>
      <c r="AD71" s="90"/>
      <c r="AE71" s="91"/>
      <c r="AF71" s="91"/>
      <c r="AG71" s="91"/>
      <c r="AH71" s="91"/>
    </row>
    <row r="72" spans="1:34" s="274" customFormat="1">
      <c r="A72" s="569" t="s">
        <v>1025</v>
      </c>
      <c r="B72" s="73" t="s">
        <v>1024</v>
      </c>
      <c r="C72" s="628">
        <f t="shared" si="38"/>
        <v>1106527</v>
      </c>
      <c r="D72" s="88">
        <v>1106527</v>
      </c>
      <c r="E72" s="88"/>
      <c r="F72" s="335"/>
      <c r="G72" s="337">
        <f t="shared" si="36"/>
        <v>3180081</v>
      </c>
      <c r="H72" s="72">
        <v>122428</v>
      </c>
      <c r="I72" s="72">
        <v>0</v>
      </c>
      <c r="J72" s="72">
        <v>265045</v>
      </c>
      <c r="K72" s="72">
        <v>2593208</v>
      </c>
      <c r="L72" s="72">
        <v>199400</v>
      </c>
      <c r="M72" s="117"/>
      <c r="N72" s="628">
        <f t="shared" si="37"/>
        <v>299488</v>
      </c>
      <c r="O72" s="88">
        <v>89894</v>
      </c>
      <c r="P72" s="335">
        <v>209594</v>
      </c>
      <c r="Q72" s="644"/>
      <c r="S72" s="189"/>
      <c r="T72" s="189"/>
      <c r="U72" s="90"/>
      <c r="V72" s="90"/>
      <c r="W72" s="91"/>
      <c r="X72" s="91"/>
      <c r="Y72" s="91"/>
      <c r="Z72" s="91"/>
      <c r="AA72" s="91"/>
      <c r="AB72" s="90"/>
      <c r="AC72" s="91"/>
      <c r="AD72" s="90"/>
      <c r="AE72" s="91"/>
      <c r="AF72" s="91"/>
      <c r="AG72" s="91"/>
      <c r="AH72" s="91"/>
    </row>
    <row r="73" spans="1:34">
      <c r="A73" s="232" t="s">
        <v>165</v>
      </c>
      <c r="B73" s="69" t="s">
        <v>17</v>
      </c>
      <c r="C73" s="629">
        <f t="shared" si="38"/>
        <v>7165323</v>
      </c>
      <c r="D73" s="71">
        <f>SUM(D68:D72)</f>
        <v>7165323</v>
      </c>
      <c r="E73" s="71">
        <f>SUM(E68:E72)</f>
        <v>0</v>
      </c>
      <c r="F73" s="233">
        <f t="shared" ref="F73" si="42">SUM(F68:F72)</f>
        <v>0</v>
      </c>
      <c r="G73" s="337">
        <f t="shared" si="36"/>
        <v>14551848</v>
      </c>
      <c r="H73" s="71">
        <f>SUM(H68:H72)</f>
        <v>599384</v>
      </c>
      <c r="I73" s="71">
        <f>SUM(I68:I72)</f>
        <v>0</v>
      </c>
      <c r="J73" s="71">
        <f t="shared" ref="J73:L73" si="43">SUM(J68:J72)</f>
        <v>817104</v>
      </c>
      <c r="K73" s="71">
        <f t="shared" si="43"/>
        <v>12197444</v>
      </c>
      <c r="L73" s="71">
        <f t="shared" si="43"/>
        <v>937916</v>
      </c>
      <c r="M73" s="233">
        <f>SUM(M68:M72)</f>
        <v>0</v>
      </c>
      <c r="N73" s="629">
        <f t="shared" si="37"/>
        <v>2145331</v>
      </c>
      <c r="O73" s="71">
        <f>SUM(O68:O72)</f>
        <v>1159461</v>
      </c>
      <c r="P73" s="233">
        <f>SUM(P68:P72)</f>
        <v>985870</v>
      </c>
      <c r="Q73" s="90"/>
      <c r="S73" s="189"/>
      <c r="T73" s="189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</row>
    <row r="74" spans="1:34">
      <c r="A74" s="235" t="s">
        <v>166</v>
      </c>
      <c r="B74" s="69" t="s">
        <v>21</v>
      </c>
      <c r="C74" s="629">
        <f t="shared" si="38"/>
        <v>0</v>
      </c>
      <c r="D74" s="71"/>
      <c r="E74" s="71"/>
      <c r="F74" s="233"/>
      <c r="G74" s="337">
        <f t="shared" si="36"/>
        <v>0</v>
      </c>
      <c r="H74" s="71"/>
      <c r="I74" s="71"/>
      <c r="J74" s="71"/>
      <c r="K74" s="71"/>
      <c r="L74" s="71"/>
      <c r="M74" s="233"/>
      <c r="N74" s="629">
        <f t="shared" si="37"/>
        <v>0</v>
      </c>
      <c r="O74" s="71"/>
      <c r="P74" s="233"/>
      <c r="Q74" s="90"/>
      <c r="S74" s="189"/>
      <c r="T74" s="189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</row>
    <row r="75" spans="1:34">
      <c r="A75" s="234" t="s">
        <v>167</v>
      </c>
      <c r="B75" s="73" t="s">
        <v>386</v>
      </c>
      <c r="C75" s="628">
        <f t="shared" si="38"/>
        <v>0</v>
      </c>
      <c r="D75" s="72"/>
      <c r="E75" s="72"/>
      <c r="F75" s="117"/>
      <c r="G75" s="337">
        <f t="shared" si="36"/>
        <v>0</v>
      </c>
      <c r="H75" s="72"/>
      <c r="I75" s="72"/>
      <c r="J75" s="72"/>
      <c r="K75" s="72"/>
      <c r="L75" s="72"/>
      <c r="M75" s="117"/>
      <c r="N75" s="628">
        <f t="shared" si="37"/>
        <v>0</v>
      </c>
      <c r="O75" s="72"/>
      <c r="P75" s="117"/>
      <c r="Q75" s="91"/>
      <c r="S75" s="189"/>
      <c r="T75" s="189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</row>
    <row r="76" spans="1:34">
      <c r="A76" s="234" t="s">
        <v>168</v>
      </c>
      <c r="B76" s="73" t="s">
        <v>383</v>
      </c>
      <c r="C76" s="628">
        <f t="shared" si="38"/>
        <v>0</v>
      </c>
      <c r="D76" s="72"/>
      <c r="E76" s="72"/>
      <c r="F76" s="117"/>
      <c r="G76" s="337">
        <f t="shared" si="36"/>
        <v>0</v>
      </c>
      <c r="H76" s="72"/>
      <c r="I76" s="72"/>
      <c r="J76" s="72"/>
      <c r="K76" s="72"/>
      <c r="L76" s="72"/>
      <c r="M76" s="117"/>
      <c r="N76" s="628">
        <f t="shared" si="37"/>
        <v>0</v>
      </c>
      <c r="O76" s="72"/>
      <c r="P76" s="117"/>
      <c r="Q76" s="91"/>
      <c r="S76" s="189"/>
      <c r="T76" s="189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</row>
    <row r="77" spans="1:34" ht="25.5">
      <c r="A77" s="234" t="s">
        <v>169</v>
      </c>
      <c r="B77" s="73" t="s">
        <v>353</v>
      </c>
      <c r="C77" s="628">
        <f t="shared" si="38"/>
        <v>0</v>
      </c>
      <c r="D77" s="72"/>
      <c r="E77" s="72"/>
      <c r="F77" s="117"/>
      <c r="G77" s="337">
        <f t="shared" si="36"/>
        <v>0</v>
      </c>
      <c r="H77" s="72"/>
      <c r="I77" s="72"/>
      <c r="J77" s="72"/>
      <c r="K77" s="72"/>
      <c r="L77" s="72"/>
      <c r="M77" s="117"/>
      <c r="N77" s="628">
        <f t="shared" si="37"/>
        <v>0</v>
      </c>
      <c r="O77" s="72"/>
      <c r="P77" s="117"/>
      <c r="Q77" s="91"/>
      <c r="S77" s="189"/>
      <c r="T77" s="189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</row>
    <row r="78" spans="1:34" ht="25.5">
      <c r="A78" s="234" t="s">
        <v>170</v>
      </c>
      <c r="B78" s="73" t="s">
        <v>354</v>
      </c>
      <c r="C78" s="628">
        <f t="shared" si="38"/>
        <v>0</v>
      </c>
      <c r="D78" s="72"/>
      <c r="E78" s="72"/>
      <c r="F78" s="117"/>
      <c r="G78" s="337">
        <f t="shared" si="36"/>
        <v>0</v>
      </c>
      <c r="H78" s="72"/>
      <c r="I78" s="72"/>
      <c r="J78" s="72"/>
      <c r="K78" s="72"/>
      <c r="L78" s="72"/>
      <c r="M78" s="117"/>
      <c r="N78" s="628">
        <f t="shared" si="37"/>
        <v>0</v>
      </c>
      <c r="O78" s="72"/>
      <c r="P78" s="117"/>
      <c r="Q78" s="91"/>
      <c r="S78" s="189"/>
      <c r="T78" s="189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</row>
    <row r="79" spans="1:34" ht="25.5">
      <c r="A79" s="234" t="s">
        <v>171</v>
      </c>
      <c r="B79" s="73" t="s">
        <v>384</v>
      </c>
      <c r="C79" s="628">
        <f t="shared" si="38"/>
        <v>0</v>
      </c>
      <c r="D79" s="72"/>
      <c r="E79" s="72"/>
      <c r="F79" s="117"/>
      <c r="G79" s="337">
        <f t="shared" si="36"/>
        <v>0</v>
      </c>
      <c r="H79" s="72"/>
      <c r="I79" s="72"/>
      <c r="J79" s="72"/>
      <c r="K79" s="72"/>
      <c r="L79" s="72"/>
      <c r="M79" s="117"/>
      <c r="N79" s="628">
        <f t="shared" si="37"/>
        <v>0</v>
      </c>
      <c r="O79" s="72"/>
      <c r="P79" s="117"/>
      <c r="Q79" s="91"/>
      <c r="S79" s="189"/>
      <c r="T79" s="189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</row>
    <row r="80" spans="1:34" ht="25.5">
      <c r="A80" s="234" t="s">
        <v>172</v>
      </c>
      <c r="B80" s="73" t="s">
        <v>359</v>
      </c>
      <c r="C80" s="628">
        <f t="shared" si="38"/>
        <v>0</v>
      </c>
      <c r="D80" s="72"/>
      <c r="E80" s="72"/>
      <c r="F80" s="117"/>
      <c r="G80" s="337">
        <f t="shared" si="36"/>
        <v>0</v>
      </c>
      <c r="H80" s="72"/>
      <c r="I80" s="72"/>
      <c r="J80" s="72"/>
      <c r="K80" s="72"/>
      <c r="L80" s="72"/>
      <c r="M80" s="117"/>
      <c r="N80" s="628">
        <f t="shared" si="37"/>
        <v>0</v>
      </c>
      <c r="O80" s="72"/>
      <c r="P80" s="117"/>
      <c r="Q80" s="91"/>
      <c r="S80" s="189"/>
      <c r="T80" s="189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</row>
    <row r="81" spans="1:34" s="277" customFormat="1" ht="25.5">
      <c r="A81" s="234" t="s">
        <v>173</v>
      </c>
      <c r="B81" s="73" t="s">
        <v>358</v>
      </c>
      <c r="C81" s="628">
        <f t="shared" si="38"/>
        <v>0</v>
      </c>
      <c r="D81" s="186"/>
      <c r="E81" s="186"/>
      <c r="F81" s="336"/>
      <c r="G81" s="337">
        <f t="shared" si="36"/>
        <v>0</v>
      </c>
      <c r="H81" s="186"/>
      <c r="I81" s="186"/>
      <c r="J81" s="186"/>
      <c r="K81" s="186"/>
      <c r="L81" s="186"/>
      <c r="M81" s="336"/>
      <c r="N81" s="628">
        <f t="shared" si="37"/>
        <v>0</v>
      </c>
      <c r="O81" s="186"/>
      <c r="P81" s="336"/>
      <c r="Q81" s="340"/>
      <c r="S81" s="338"/>
      <c r="T81" s="338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</row>
    <row r="82" spans="1:34">
      <c r="A82" s="234" t="s">
        <v>174</v>
      </c>
      <c r="B82" s="73" t="s">
        <v>360</v>
      </c>
      <c r="C82" s="628">
        <f t="shared" si="38"/>
        <v>0</v>
      </c>
      <c r="D82" s="72"/>
      <c r="E82" s="72"/>
      <c r="F82" s="117"/>
      <c r="G82" s="337">
        <f t="shared" si="36"/>
        <v>0</v>
      </c>
      <c r="H82" s="72"/>
      <c r="I82" s="72"/>
      <c r="J82" s="72"/>
      <c r="K82" s="72"/>
      <c r="L82" s="72"/>
      <c r="M82" s="117"/>
      <c r="N82" s="628">
        <f t="shared" si="37"/>
        <v>0</v>
      </c>
      <c r="O82" s="72"/>
      <c r="P82" s="117"/>
      <c r="Q82" s="91"/>
      <c r="S82" s="189"/>
      <c r="T82" s="189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</row>
    <row r="83" spans="1:34">
      <c r="A83" s="237" t="s">
        <v>175</v>
      </c>
      <c r="B83" s="73" t="s">
        <v>362</v>
      </c>
      <c r="C83" s="628">
        <f t="shared" si="38"/>
        <v>0</v>
      </c>
      <c r="D83" s="72"/>
      <c r="E83" s="72"/>
      <c r="F83" s="117"/>
      <c r="G83" s="337">
        <f t="shared" si="36"/>
        <v>0</v>
      </c>
      <c r="H83" s="72"/>
      <c r="I83" s="72"/>
      <c r="J83" s="72"/>
      <c r="K83" s="72"/>
      <c r="L83" s="72"/>
      <c r="M83" s="117"/>
      <c r="N83" s="628">
        <f t="shared" si="37"/>
        <v>0</v>
      </c>
      <c r="O83" s="72"/>
      <c r="P83" s="117"/>
      <c r="Q83" s="91"/>
      <c r="S83" s="189"/>
      <c r="T83" s="189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</row>
    <row r="84" spans="1:34">
      <c r="A84" s="234" t="s">
        <v>176</v>
      </c>
      <c r="B84" s="73" t="s">
        <v>330</v>
      </c>
      <c r="C84" s="628">
        <f t="shared" si="38"/>
        <v>0</v>
      </c>
      <c r="D84" s="72"/>
      <c r="E84" s="72"/>
      <c r="F84" s="117"/>
      <c r="G84" s="337">
        <f t="shared" si="36"/>
        <v>0</v>
      </c>
      <c r="H84" s="72"/>
      <c r="I84" s="72"/>
      <c r="J84" s="72"/>
      <c r="K84" s="72"/>
      <c r="L84" s="72"/>
      <c r="M84" s="117"/>
      <c r="N84" s="628">
        <f t="shared" si="37"/>
        <v>0</v>
      </c>
      <c r="O84" s="72"/>
      <c r="P84" s="117"/>
      <c r="Q84" s="91"/>
      <c r="S84" s="189"/>
      <c r="T84" s="189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</row>
    <row r="85" spans="1:34">
      <c r="A85" s="237" t="s">
        <v>177</v>
      </c>
      <c r="B85" s="73" t="s">
        <v>363</v>
      </c>
      <c r="C85" s="628">
        <f t="shared" si="38"/>
        <v>0</v>
      </c>
      <c r="D85" s="72"/>
      <c r="E85" s="72"/>
      <c r="F85" s="117"/>
      <c r="G85" s="337">
        <f t="shared" si="36"/>
        <v>0</v>
      </c>
      <c r="H85" s="72"/>
      <c r="I85" s="72"/>
      <c r="J85" s="72"/>
      <c r="K85" s="72"/>
      <c r="L85" s="72"/>
      <c r="M85" s="117"/>
      <c r="N85" s="628">
        <f t="shared" si="37"/>
        <v>0</v>
      </c>
      <c r="O85" s="72"/>
      <c r="P85" s="117"/>
      <c r="Q85" s="91"/>
      <c r="S85" s="189"/>
      <c r="T85" s="189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</row>
    <row r="86" spans="1:34">
      <c r="A86" s="235" t="s">
        <v>178</v>
      </c>
      <c r="B86" s="69" t="s">
        <v>24</v>
      </c>
      <c r="C86" s="629">
        <f t="shared" si="38"/>
        <v>0</v>
      </c>
      <c r="D86" s="71">
        <f>SUM(D75:D85)</f>
        <v>0</v>
      </c>
      <c r="E86" s="71"/>
      <c r="F86" s="233">
        <f t="shared" ref="F86" si="44">SUM(F75:F85)</f>
        <v>0</v>
      </c>
      <c r="G86" s="337">
        <f t="shared" si="36"/>
        <v>0</v>
      </c>
      <c r="H86" s="71">
        <f>SUM(H75:H85)</f>
        <v>0</v>
      </c>
      <c r="I86" s="71">
        <f>SUM(I75:I85)</f>
        <v>0</v>
      </c>
      <c r="J86" s="71">
        <f>SUM(J75:J85)</f>
        <v>0</v>
      </c>
      <c r="K86" s="71">
        <f t="shared" ref="K86:M86" si="45">SUM(K75:K85)</f>
        <v>0</v>
      </c>
      <c r="L86" s="71">
        <f t="shared" si="45"/>
        <v>0</v>
      </c>
      <c r="M86" s="71">
        <f t="shared" si="45"/>
        <v>0</v>
      </c>
      <c r="N86" s="629">
        <f t="shared" si="37"/>
        <v>0</v>
      </c>
      <c r="O86" s="71">
        <f>SUM(O75:O85)</f>
        <v>0</v>
      </c>
      <c r="P86" s="233">
        <f>SUM(P75:P85)</f>
        <v>0</v>
      </c>
      <c r="Q86" s="90"/>
      <c r="S86" s="189"/>
      <c r="T86" s="189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</row>
    <row r="87" spans="1:34">
      <c r="A87" s="251" t="s">
        <v>179</v>
      </c>
      <c r="B87" s="73" t="s">
        <v>364</v>
      </c>
      <c r="C87" s="628">
        <f t="shared" si="38"/>
        <v>0</v>
      </c>
      <c r="D87" s="72"/>
      <c r="E87" s="72"/>
      <c r="F87" s="117"/>
      <c r="G87" s="337">
        <f t="shared" si="36"/>
        <v>0</v>
      </c>
      <c r="H87" s="72"/>
      <c r="I87" s="72"/>
      <c r="J87" s="72"/>
      <c r="K87" s="72"/>
      <c r="L87" s="72"/>
      <c r="M87" s="117"/>
      <c r="N87" s="628">
        <f t="shared" si="37"/>
        <v>0</v>
      </c>
      <c r="O87" s="72"/>
      <c r="P87" s="117"/>
      <c r="Q87" s="91"/>
      <c r="S87" s="189"/>
      <c r="T87" s="189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</row>
    <row r="88" spans="1:34">
      <c r="A88" s="251" t="s">
        <v>180</v>
      </c>
      <c r="B88" s="73" t="s">
        <v>365</v>
      </c>
      <c r="C88" s="628">
        <f t="shared" si="38"/>
        <v>0</v>
      </c>
      <c r="D88" s="72"/>
      <c r="E88" s="72"/>
      <c r="F88" s="117"/>
      <c r="G88" s="337">
        <f t="shared" si="36"/>
        <v>0</v>
      </c>
      <c r="H88" s="72"/>
      <c r="I88" s="72"/>
      <c r="J88" s="72"/>
      <c r="K88" s="72"/>
      <c r="L88" s="72"/>
      <c r="M88" s="117"/>
      <c r="N88" s="628">
        <f t="shared" si="37"/>
        <v>0</v>
      </c>
      <c r="O88" s="72"/>
      <c r="P88" s="117"/>
      <c r="Q88" s="91"/>
      <c r="S88" s="189"/>
      <c r="T88" s="189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</row>
    <row r="89" spans="1:34">
      <c r="A89" s="251" t="s">
        <v>181</v>
      </c>
      <c r="B89" s="73" t="s">
        <v>366</v>
      </c>
      <c r="C89" s="628">
        <f t="shared" si="38"/>
        <v>0</v>
      </c>
      <c r="D89" s="72"/>
      <c r="E89" s="72"/>
      <c r="F89" s="117"/>
      <c r="G89" s="337">
        <f t="shared" si="36"/>
        <v>0</v>
      </c>
      <c r="H89" s="72"/>
      <c r="I89" s="72"/>
      <c r="J89" s="72"/>
      <c r="K89" s="72"/>
      <c r="L89" s="72"/>
      <c r="M89" s="117"/>
      <c r="N89" s="628">
        <f t="shared" si="37"/>
        <v>0</v>
      </c>
      <c r="O89" s="72"/>
      <c r="P89" s="117"/>
      <c r="Q89" s="91"/>
      <c r="S89" s="189"/>
      <c r="T89" s="189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</row>
    <row r="90" spans="1:34">
      <c r="A90" s="251" t="s">
        <v>182</v>
      </c>
      <c r="B90" s="73" t="s">
        <v>367</v>
      </c>
      <c r="C90" s="628">
        <f t="shared" si="38"/>
        <v>136354</v>
      </c>
      <c r="D90" s="72">
        <v>136354</v>
      </c>
      <c r="E90" s="72"/>
      <c r="F90" s="117"/>
      <c r="G90" s="337">
        <f t="shared" si="36"/>
        <v>0</v>
      </c>
      <c r="H90" s="72"/>
      <c r="I90" s="72"/>
      <c r="J90" s="72"/>
      <c r="K90" s="72"/>
      <c r="L90" s="72"/>
      <c r="M90" s="117"/>
      <c r="N90" s="628">
        <f t="shared" si="37"/>
        <v>0</v>
      </c>
      <c r="O90" s="72"/>
      <c r="P90" s="117"/>
      <c r="Q90" s="91"/>
      <c r="S90" s="189"/>
      <c r="T90" s="189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</row>
    <row r="91" spans="1:34">
      <c r="A91" s="252" t="s">
        <v>183</v>
      </c>
      <c r="B91" s="73" t="s">
        <v>368</v>
      </c>
      <c r="C91" s="628">
        <f t="shared" si="38"/>
        <v>0</v>
      </c>
      <c r="D91" s="72"/>
      <c r="E91" s="72"/>
      <c r="F91" s="117"/>
      <c r="G91" s="337">
        <f t="shared" si="36"/>
        <v>0</v>
      </c>
      <c r="H91" s="72"/>
      <c r="I91" s="72"/>
      <c r="J91" s="72"/>
      <c r="K91" s="72"/>
      <c r="L91" s="72"/>
      <c r="M91" s="117"/>
      <c r="N91" s="628">
        <f t="shared" si="37"/>
        <v>0</v>
      </c>
      <c r="O91" s="72"/>
      <c r="P91" s="117"/>
      <c r="Q91" s="91"/>
      <c r="S91" s="189"/>
      <c r="T91" s="189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</row>
    <row r="92" spans="1:34">
      <c r="A92" s="252" t="s">
        <v>184</v>
      </c>
      <c r="B92" s="73" t="s">
        <v>369</v>
      </c>
      <c r="C92" s="628">
        <f t="shared" si="38"/>
        <v>0</v>
      </c>
      <c r="D92" s="72"/>
      <c r="E92" s="72"/>
      <c r="F92" s="117"/>
      <c r="G92" s="337">
        <f t="shared" si="36"/>
        <v>0</v>
      </c>
      <c r="H92" s="72"/>
      <c r="I92" s="72"/>
      <c r="J92" s="72"/>
      <c r="K92" s="72"/>
      <c r="L92" s="72"/>
      <c r="M92" s="117"/>
      <c r="N92" s="628">
        <f t="shared" si="37"/>
        <v>0</v>
      </c>
      <c r="O92" s="72"/>
      <c r="P92" s="117"/>
      <c r="Q92" s="91"/>
      <c r="S92" s="189"/>
      <c r="T92" s="189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</row>
    <row r="93" spans="1:34">
      <c r="A93" s="252" t="s">
        <v>185</v>
      </c>
      <c r="B93" s="73" t="s">
        <v>370</v>
      </c>
      <c r="C93" s="628">
        <f t="shared" si="38"/>
        <v>36816</v>
      </c>
      <c r="D93" s="72">
        <v>36816</v>
      </c>
      <c r="E93" s="72"/>
      <c r="F93" s="117"/>
      <c r="G93" s="337">
        <f t="shared" si="36"/>
        <v>0</v>
      </c>
      <c r="H93" s="72"/>
      <c r="I93" s="72"/>
      <c r="J93" s="72"/>
      <c r="K93" s="72"/>
      <c r="L93" s="72"/>
      <c r="M93" s="117"/>
      <c r="N93" s="628">
        <f t="shared" si="37"/>
        <v>0</v>
      </c>
      <c r="O93" s="72"/>
      <c r="P93" s="117"/>
      <c r="Q93" s="91"/>
      <c r="S93" s="189"/>
      <c r="T93" s="189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</row>
    <row r="94" spans="1:34">
      <c r="A94" s="228" t="s">
        <v>186</v>
      </c>
      <c r="B94" s="69" t="s">
        <v>31</v>
      </c>
      <c r="C94" s="629">
        <f t="shared" si="38"/>
        <v>173170</v>
      </c>
      <c r="D94" s="71">
        <f>SUM(D87:D93)</f>
        <v>173170</v>
      </c>
      <c r="E94" s="71"/>
      <c r="F94" s="233">
        <f t="shared" ref="F94" si="46">SUM(F87:F93)</f>
        <v>0</v>
      </c>
      <c r="G94" s="337">
        <f t="shared" si="36"/>
        <v>0</v>
      </c>
      <c r="H94" s="71">
        <f>SUM(H87:H93)</f>
        <v>0</v>
      </c>
      <c r="I94" s="71">
        <f>SUM(I87:I93)</f>
        <v>0</v>
      </c>
      <c r="J94" s="71">
        <f>SUM(J87:J93)</f>
        <v>0</v>
      </c>
      <c r="K94" s="71">
        <f t="shared" ref="K94:M94" si="47">SUM(K87:K93)</f>
        <v>0</v>
      </c>
      <c r="L94" s="71">
        <f t="shared" si="47"/>
        <v>0</v>
      </c>
      <c r="M94" s="71">
        <f t="shared" si="47"/>
        <v>0</v>
      </c>
      <c r="N94" s="629">
        <f t="shared" si="37"/>
        <v>0</v>
      </c>
      <c r="O94" s="71">
        <f>SUM(O87:O93)</f>
        <v>0</v>
      </c>
      <c r="P94" s="233">
        <f>SUM(P87:P93)</f>
        <v>0</v>
      </c>
      <c r="Q94" s="90"/>
      <c r="S94" s="189"/>
      <c r="T94" s="189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</row>
    <row r="95" spans="1:34">
      <c r="A95" s="234" t="s">
        <v>187</v>
      </c>
      <c r="B95" s="73" t="s">
        <v>372</v>
      </c>
      <c r="C95" s="628">
        <f t="shared" si="38"/>
        <v>0</v>
      </c>
      <c r="D95" s="72"/>
      <c r="E95" s="72"/>
      <c r="F95" s="117"/>
      <c r="G95" s="337">
        <f t="shared" si="36"/>
        <v>0</v>
      </c>
      <c r="H95" s="72"/>
      <c r="I95" s="72"/>
      <c r="J95" s="72"/>
      <c r="K95" s="72"/>
      <c r="L95" s="72"/>
      <c r="M95" s="117"/>
      <c r="N95" s="628">
        <f t="shared" si="37"/>
        <v>0</v>
      </c>
      <c r="O95" s="72"/>
      <c r="P95" s="117"/>
      <c r="Q95" s="91"/>
      <c r="S95" s="189"/>
      <c r="T95" s="189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</row>
    <row r="96" spans="1:34">
      <c r="A96" s="234" t="s">
        <v>188</v>
      </c>
      <c r="B96" s="73" t="s">
        <v>371</v>
      </c>
      <c r="C96" s="628">
        <f t="shared" si="38"/>
        <v>0</v>
      </c>
      <c r="D96" s="72"/>
      <c r="E96" s="72"/>
      <c r="F96" s="117"/>
      <c r="G96" s="337">
        <f t="shared" si="36"/>
        <v>0</v>
      </c>
      <c r="H96" s="72"/>
      <c r="I96" s="72"/>
      <c r="J96" s="72"/>
      <c r="K96" s="72"/>
      <c r="L96" s="72"/>
      <c r="M96" s="117"/>
      <c r="N96" s="628">
        <f t="shared" si="37"/>
        <v>0</v>
      </c>
      <c r="O96" s="72"/>
      <c r="P96" s="117"/>
      <c r="Q96" s="91"/>
      <c r="S96" s="189"/>
      <c r="T96" s="189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</row>
    <row r="97" spans="1:34">
      <c r="A97" s="234" t="s">
        <v>189</v>
      </c>
      <c r="B97" s="73" t="s">
        <v>373</v>
      </c>
      <c r="C97" s="628">
        <f t="shared" si="38"/>
        <v>0</v>
      </c>
      <c r="D97" s="72"/>
      <c r="E97" s="72"/>
      <c r="F97" s="117"/>
      <c r="G97" s="337">
        <f t="shared" si="36"/>
        <v>0</v>
      </c>
      <c r="H97" s="72"/>
      <c r="I97" s="72"/>
      <c r="J97" s="72"/>
      <c r="K97" s="72"/>
      <c r="L97" s="72"/>
      <c r="M97" s="117"/>
      <c r="N97" s="628">
        <f t="shared" si="37"/>
        <v>0</v>
      </c>
      <c r="O97" s="72"/>
      <c r="P97" s="117"/>
      <c r="Q97" s="91"/>
      <c r="S97" s="189"/>
      <c r="T97" s="189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</row>
    <row r="98" spans="1:34">
      <c r="A98" s="234" t="s">
        <v>190</v>
      </c>
      <c r="B98" s="73" t="s">
        <v>374</v>
      </c>
      <c r="C98" s="628">
        <f t="shared" si="38"/>
        <v>0</v>
      </c>
      <c r="D98" s="72"/>
      <c r="E98" s="72"/>
      <c r="F98" s="117"/>
      <c r="G98" s="337">
        <f t="shared" si="36"/>
        <v>0</v>
      </c>
      <c r="H98" s="72"/>
      <c r="I98" s="72"/>
      <c r="J98" s="72"/>
      <c r="K98" s="72"/>
      <c r="L98" s="72"/>
      <c r="M98" s="117"/>
      <c r="N98" s="628">
        <f t="shared" si="37"/>
        <v>0</v>
      </c>
      <c r="O98" s="72"/>
      <c r="P98" s="117"/>
      <c r="Q98" s="91"/>
      <c r="S98" s="189"/>
      <c r="T98" s="189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</row>
    <row r="99" spans="1:34">
      <c r="A99" s="235" t="s">
        <v>191</v>
      </c>
      <c r="B99" s="69" t="s">
        <v>35</v>
      </c>
      <c r="C99" s="629">
        <f t="shared" si="38"/>
        <v>0</v>
      </c>
      <c r="D99" s="71">
        <f>SUM(D95:D98)</f>
        <v>0</v>
      </c>
      <c r="E99" s="71"/>
      <c r="F99" s="233">
        <f t="shared" ref="F99" si="48">SUM(F95:F98)</f>
        <v>0</v>
      </c>
      <c r="G99" s="337">
        <f t="shared" si="36"/>
        <v>0</v>
      </c>
      <c r="H99" s="71">
        <f>SUM(H95:H98)</f>
        <v>0</v>
      </c>
      <c r="I99" s="71">
        <f>SUM(I95:I98)</f>
        <v>0</v>
      </c>
      <c r="J99" s="71">
        <f>SUM(J95:J98)</f>
        <v>0</v>
      </c>
      <c r="K99" s="71">
        <f t="shared" ref="K99:M99" si="49">SUM(K95:K98)</f>
        <v>0</v>
      </c>
      <c r="L99" s="71">
        <f t="shared" si="49"/>
        <v>0</v>
      </c>
      <c r="M99" s="71">
        <f t="shared" si="49"/>
        <v>0</v>
      </c>
      <c r="N99" s="629">
        <f t="shared" si="37"/>
        <v>0</v>
      </c>
      <c r="O99" s="71">
        <f>SUM(O95:O98)</f>
        <v>0</v>
      </c>
      <c r="P99" s="233">
        <f>SUM(P95:P98)</f>
        <v>0</v>
      </c>
      <c r="Q99" s="90"/>
      <c r="S99" s="189"/>
      <c r="T99" s="189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</row>
    <row r="100" spans="1:34" ht="25.5">
      <c r="A100" s="234" t="s">
        <v>192</v>
      </c>
      <c r="B100" s="73" t="s">
        <v>375</v>
      </c>
      <c r="C100" s="628">
        <f t="shared" si="38"/>
        <v>0</v>
      </c>
      <c r="D100" s="72"/>
      <c r="E100" s="72"/>
      <c r="F100" s="117"/>
      <c r="G100" s="337">
        <f t="shared" si="36"/>
        <v>0</v>
      </c>
      <c r="H100" s="72"/>
      <c r="I100" s="72"/>
      <c r="J100" s="72"/>
      <c r="K100" s="72"/>
      <c r="L100" s="72"/>
      <c r="M100" s="117"/>
      <c r="N100" s="628">
        <f t="shared" si="37"/>
        <v>0</v>
      </c>
      <c r="O100" s="72"/>
      <c r="P100" s="117"/>
      <c r="Q100" s="91"/>
      <c r="S100" s="189"/>
      <c r="T100" s="189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</row>
    <row r="101" spans="1:34" ht="25.5">
      <c r="A101" s="234" t="s">
        <v>193</v>
      </c>
      <c r="B101" s="73" t="s">
        <v>376</v>
      </c>
      <c r="C101" s="628">
        <f t="shared" si="38"/>
        <v>0</v>
      </c>
      <c r="D101" s="72"/>
      <c r="E101" s="72"/>
      <c r="F101" s="117"/>
      <c r="G101" s="337">
        <f t="shared" si="36"/>
        <v>0</v>
      </c>
      <c r="H101" s="72"/>
      <c r="I101" s="72"/>
      <c r="J101" s="72"/>
      <c r="K101" s="72"/>
      <c r="L101" s="72"/>
      <c r="M101" s="117"/>
      <c r="N101" s="628">
        <f t="shared" si="37"/>
        <v>0</v>
      </c>
      <c r="O101" s="72"/>
      <c r="P101" s="117"/>
      <c r="Q101" s="91"/>
      <c r="S101" s="189"/>
      <c r="T101" s="189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</row>
    <row r="102" spans="1:34" ht="25.5">
      <c r="A102" s="234" t="s">
        <v>194</v>
      </c>
      <c r="B102" s="73" t="s">
        <v>377</v>
      </c>
      <c r="C102" s="628">
        <f t="shared" si="38"/>
        <v>0</v>
      </c>
      <c r="D102" s="72"/>
      <c r="E102" s="72"/>
      <c r="F102" s="117"/>
      <c r="G102" s="337">
        <f t="shared" si="36"/>
        <v>0</v>
      </c>
      <c r="H102" s="72"/>
      <c r="I102" s="72"/>
      <c r="J102" s="72"/>
      <c r="K102" s="72"/>
      <c r="L102" s="72"/>
      <c r="M102" s="117"/>
      <c r="N102" s="628">
        <f t="shared" si="37"/>
        <v>0</v>
      </c>
      <c r="O102" s="72"/>
      <c r="P102" s="117"/>
      <c r="Q102" s="91"/>
      <c r="S102" s="189"/>
      <c r="T102" s="189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</row>
    <row r="103" spans="1:34">
      <c r="A103" s="234" t="s">
        <v>195</v>
      </c>
      <c r="B103" s="73" t="s">
        <v>378</v>
      </c>
      <c r="C103" s="628">
        <f t="shared" si="38"/>
        <v>0</v>
      </c>
      <c r="D103" s="72"/>
      <c r="E103" s="72"/>
      <c r="F103" s="117"/>
      <c r="G103" s="337">
        <f t="shared" si="36"/>
        <v>0</v>
      </c>
      <c r="H103" s="72"/>
      <c r="I103" s="72"/>
      <c r="J103" s="72"/>
      <c r="K103" s="72"/>
      <c r="L103" s="72"/>
      <c r="M103" s="117"/>
      <c r="N103" s="628">
        <f t="shared" si="37"/>
        <v>0</v>
      </c>
      <c r="O103" s="72"/>
      <c r="P103" s="117"/>
      <c r="Q103" s="91"/>
      <c r="S103" s="189"/>
      <c r="T103" s="189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</row>
    <row r="104" spans="1:34" ht="25.5">
      <c r="A104" s="234" t="s">
        <v>196</v>
      </c>
      <c r="B104" s="73" t="s">
        <v>379</v>
      </c>
      <c r="C104" s="628">
        <f t="shared" si="38"/>
        <v>0</v>
      </c>
      <c r="D104" s="72"/>
      <c r="E104" s="72"/>
      <c r="F104" s="117"/>
      <c r="G104" s="337">
        <f t="shared" si="36"/>
        <v>0</v>
      </c>
      <c r="H104" s="72"/>
      <c r="I104" s="72"/>
      <c r="J104" s="72"/>
      <c r="K104" s="72"/>
      <c r="L104" s="72"/>
      <c r="M104" s="117"/>
      <c r="N104" s="628">
        <f t="shared" si="37"/>
        <v>0</v>
      </c>
      <c r="O104" s="72"/>
      <c r="P104" s="117"/>
      <c r="Q104" s="91"/>
      <c r="S104" s="189"/>
      <c r="T104" s="189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</row>
    <row r="105" spans="1:34" ht="25.5">
      <c r="A105" s="234" t="s">
        <v>197</v>
      </c>
      <c r="B105" s="73" t="s">
        <v>380</v>
      </c>
      <c r="C105" s="628">
        <f t="shared" si="38"/>
        <v>0</v>
      </c>
      <c r="D105" s="72"/>
      <c r="E105" s="72"/>
      <c r="F105" s="117"/>
      <c r="G105" s="337">
        <f t="shared" si="36"/>
        <v>0</v>
      </c>
      <c r="H105" s="72"/>
      <c r="I105" s="72"/>
      <c r="J105" s="72"/>
      <c r="K105" s="72"/>
      <c r="L105" s="72"/>
      <c r="M105" s="117"/>
      <c r="N105" s="628">
        <f t="shared" si="37"/>
        <v>0</v>
      </c>
      <c r="O105" s="72"/>
      <c r="P105" s="117"/>
      <c r="Q105" s="91"/>
      <c r="S105" s="189"/>
      <c r="T105" s="189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</row>
    <row r="106" spans="1:34">
      <c r="A106" s="234" t="s">
        <v>198</v>
      </c>
      <c r="B106" s="73" t="s">
        <v>381</v>
      </c>
      <c r="C106" s="628">
        <f t="shared" si="38"/>
        <v>0</v>
      </c>
      <c r="D106" s="72"/>
      <c r="E106" s="72"/>
      <c r="F106" s="117"/>
      <c r="G106" s="337">
        <f t="shared" si="36"/>
        <v>0</v>
      </c>
      <c r="H106" s="72"/>
      <c r="I106" s="72"/>
      <c r="J106" s="72"/>
      <c r="K106" s="72"/>
      <c r="L106" s="72"/>
      <c r="M106" s="117"/>
      <c r="N106" s="628">
        <f t="shared" si="37"/>
        <v>0</v>
      </c>
      <c r="O106" s="72"/>
      <c r="P106" s="117"/>
      <c r="Q106" s="91"/>
      <c r="S106" s="189"/>
      <c r="T106" s="189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</row>
    <row r="107" spans="1:34">
      <c r="A107" s="234" t="s">
        <v>199</v>
      </c>
      <c r="B107" s="73" t="s">
        <v>385</v>
      </c>
      <c r="C107" s="628">
        <f t="shared" si="38"/>
        <v>0</v>
      </c>
      <c r="D107" s="72"/>
      <c r="E107" s="72"/>
      <c r="F107" s="117"/>
      <c r="G107" s="337">
        <f t="shared" si="36"/>
        <v>0</v>
      </c>
      <c r="H107" s="72"/>
      <c r="I107" s="72"/>
      <c r="J107" s="72"/>
      <c r="K107" s="72"/>
      <c r="L107" s="72"/>
      <c r="M107" s="117"/>
      <c r="N107" s="628">
        <f t="shared" si="37"/>
        <v>0</v>
      </c>
      <c r="O107" s="72"/>
      <c r="P107" s="117"/>
      <c r="Q107" s="91"/>
      <c r="S107" s="189"/>
      <c r="T107" s="189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</row>
    <row r="108" spans="1:34">
      <c r="A108" s="235" t="s">
        <v>37</v>
      </c>
      <c r="B108" s="69" t="s">
        <v>38</v>
      </c>
      <c r="C108" s="629">
        <f t="shared" si="38"/>
        <v>0</v>
      </c>
      <c r="D108" s="71">
        <f>SUM(D100:D107)</f>
        <v>0</v>
      </c>
      <c r="E108" s="71"/>
      <c r="F108" s="233">
        <f t="shared" ref="F108" si="50">SUM(F100:F107)</f>
        <v>0</v>
      </c>
      <c r="G108" s="337">
        <f t="shared" si="36"/>
        <v>0</v>
      </c>
      <c r="H108" s="71">
        <f>SUM(H100:H107)</f>
        <v>0</v>
      </c>
      <c r="I108" s="71">
        <f>SUM(I100:I107)</f>
        <v>0</v>
      </c>
      <c r="J108" s="71">
        <f>SUM(J100:J107)</f>
        <v>0</v>
      </c>
      <c r="K108" s="71"/>
      <c r="L108" s="71"/>
      <c r="M108" s="233">
        <f>SUM(M100:M107)</f>
        <v>0</v>
      </c>
      <c r="N108" s="629">
        <f t="shared" si="37"/>
        <v>0</v>
      </c>
      <c r="O108" s="71">
        <f>SUM(O100:O107)</f>
        <v>0</v>
      </c>
      <c r="P108" s="233">
        <f>SUM(P100:P107)</f>
        <v>0</v>
      </c>
      <c r="Q108" s="90"/>
      <c r="S108" s="189"/>
      <c r="T108" s="189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</row>
    <row r="109" spans="1:34" ht="13.5" thickBot="1">
      <c r="A109" s="253" t="s">
        <v>200</v>
      </c>
      <c r="B109" s="647" t="s">
        <v>201</v>
      </c>
      <c r="C109" s="641">
        <f t="shared" si="38"/>
        <v>55099577</v>
      </c>
      <c r="D109" s="240">
        <f t="shared" ref="D109:F109" si="51">D66+D67+D73+D74+D86+D94+D99+D108</f>
        <v>55099577</v>
      </c>
      <c r="E109" s="240">
        <f t="shared" si="51"/>
        <v>0</v>
      </c>
      <c r="F109" s="240">
        <f t="shared" si="51"/>
        <v>0</v>
      </c>
      <c r="G109" s="670">
        <f t="shared" si="36"/>
        <v>79563434</v>
      </c>
      <c r="H109" s="240">
        <f>H66+H67+H73+H74+H86+H94+H99+H108</f>
        <v>55545623</v>
      </c>
      <c r="I109" s="240">
        <f>I66+I67+I73+I74+I86+I94+I99+I108</f>
        <v>0</v>
      </c>
      <c r="J109" s="240">
        <f>J66+J67+J73+J74+J86+J94+J99+J108</f>
        <v>817104</v>
      </c>
      <c r="K109" s="240">
        <f t="shared" ref="K109:L109" si="52">K66+K67+K73+K74+K86+K94+K99+K108</f>
        <v>22262791</v>
      </c>
      <c r="L109" s="240">
        <f t="shared" si="52"/>
        <v>937916</v>
      </c>
      <c r="M109" s="241">
        <f>M66+M67+M73+M74+M86+M94+M99+M108</f>
        <v>0</v>
      </c>
      <c r="N109" s="641">
        <f t="shared" si="37"/>
        <v>11534287</v>
      </c>
      <c r="O109" s="240">
        <f t="shared" ref="O109:P109" si="53">O66+O67+O73+O74+O86+O94+O99+O108</f>
        <v>10548417</v>
      </c>
      <c r="P109" s="241">
        <f t="shared" si="53"/>
        <v>985870</v>
      </c>
      <c r="Q109" s="90"/>
      <c r="S109" s="189"/>
      <c r="T109" s="189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</row>
    <row r="110" spans="1:34">
      <c r="C110" s="34"/>
      <c r="I110" s="198"/>
      <c r="J110" s="198"/>
      <c r="K110" s="198"/>
      <c r="L110" s="198"/>
      <c r="S110" s="189"/>
      <c r="T110" s="189"/>
      <c r="U110" s="189"/>
      <c r="V110" s="189"/>
      <c r="Y110" s="189"/>
      <c r="Z110" s="189"/>
      <c r="AA110" s="189"/>
      <c r="AB110" s="189"/>
      <c r="AC110" s="242"/>
      <c r="AD110" s="242"/>
    </row>
  </sheetData>
  <mergeCells count="12">
    <mergeCell ref="C6:S6"/>
    <mergeCell ref="U6:AH6"/>
    <mergeCell ref="X61:AC61"/>
    <mergeCell ref="A3:W3"/>
    <mergeCell ref="A4:W4"/>
    <mergeCell ref="X3:AH3"/>
    <mergeCell ref="X4:AH4"/>
    <mergeCell ref="B61:B62"/>
    <mergeCell ref="A61:A62"/>
    <mergeCell ref="C61:F61"/>
    <mergeCell ref="N61:P61"/>
    <mergeCell ref="G61:M61"/>
  </mergeCells>
  <printOptions horizontalCentered="1"/>
  <pageMargins left="0" right="0" top="0" bottom="0" header="0.51181102362204722" footer="0.51181102362204722"/>
  <pageSetup paperSize="8" scale="72" fitToWidth="2" fitToHeight="2" orientation="landscape" r:id="rId1"/>
  <headerFooter alignWithMargins="0"/>
  <rowBreaks count="1" manualBreakCount="1">
    <brk id="56" max="3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A1:G28"/>
  <sheetViews>
    <sheetView zoomScaleNormal="100" workbookViewId="0">
      <selection sqref="A1:B1"/>
    </sheetView>
  </sheetViews>
  <sheetFormatPr defaultColWidth="9.140625" defaultRowHeight="15"/>
  <cols>
    <col min="1" max="1" width="45.140625" style="194" customWidth="1"/>
    <col min="2" max="2" width="13.7109375" style="194" customWidth="1"/>
    <col min="3" max="6" width="22.85546875" style="194" customWidth="1"/>
    <col min="7" max="7" width="10.85546875" style="194" bestFit="1" customWidth="1"/>
    <col min="8" max="16384" width="9.140625" style="194"/>
  </cols>
  <sheetData>
    <row r="1" spans="1:7">
      <c r="A1" s="748" t="s">
        <v>1206</v>
      </c>
      <c r="B1" s="748"/>
      <c r="C1" s="616"/>
    </row>
    <row r="2" spans="1:7">
      <c r="A2" s="193"/>
      <c r="B2" s="193"/>
      <c r="C2" s="193"/>
      <c r="E2" s="195"/>
    </row>
    <row r="3" spans="1:7" ht="22.5" customHeight="1">
      <c r="A3" s="749" t="s">
        <v>1076</v>
      </c>
      <c r="B3" s="749"/>
      <c r="C3" s="749"/>
      <c r="D3" s="749"/>
      <c r="E3" s="749"/>
      <c r="F3" s="749"/>
    </row>
    <row r="4" spans="1:7" ht="21.75" customHeight="1">
      <c r="A4" s="749" t="s">
        <v>1167</v>
      </c>
      <c r="B4" s="749"/>
      <c r="C4" s="749"/>
      <c r="D4" s="749"/>
      <c r="E4" s="749"/>
      <c r="F4" s="749"/>
      <c r="G4" s="195"/>
    </row>
    <row r="5" spans="1:7" ht="24" customHeight="1" thickBot="1">
      <c r="A5" s="196"/>
      <c r="B5" s="197"/>
      <c r="C5" s="197"/>
      <c r="E5" s="195"/>
    </row>
    <row r="6" spans="1:7" s="343" customFormat="1" ht="26.25" thickBot="1">
      <c r="A6" s="573" t="s">
        <v>1</v>
      </c>
      <c r="B6" s="341" t="s">
        <v>393</v>
      </c>
      <c r="C6" s="341" t="s">
        <v>1079</v>
      </c>
      <c r="D6" s="341" t="s">
        <v>981</v>
      </c>
      <c r="E6" s="341" t="s">
        <v>980</v>
      </c>
      <c r="F6" s="574" t="s">
        <v>979</v>
      </c>
      <c r="G6" s="342"/>
    </row>
    <row r="7" spans="1:7" s="572" customFormat="1" ht="21.75" customHeight="1" thickBot="1">
      <c r="A7" s="575" t="s">
        <v>186</v>
      </c>
      <c r="B7" s="571">
        <f>SUM(B9:B20)</f>
        <v>233610952</v>
      </c>
      <c r="C7" s="571">
        <f>SUM(C9+C11+C13+C15+C17+C19)</f>
        <v>0</v>
      </c>
      <c r="D7" s="571">
        <f>SUM(D9+D11+D13+D15+D17+D19)</f>
        <v>0</v>
      </c>
      <c r="E7" s="571">
        <f>SUM(E9+E11+E13+E15+E17+E19)</f>
        <v>173170</v>
      </c>
      <c r="F7" s="576">
        <f>SUM(F9+F11+F13+F15+F17+F19)</f>
        <v>233437782</v>
      </c>
    </row>
    <row r="8" spans="1:7" s="343" customFormat="1" ht="7.5" customHeight="1">
      <c r="A8" s="577"/>
      <c r="B8" s="344"/>
      <c r="C8" s="344"/>
      <c r="D8" s="344"/>
      <c r="E8" s="344"/>
      <c r="F8" s="578"/>
    </row>
    <row r="9" spans="1:7" s="345" customFormat="1" ht="12.75">
      <c r="A9" s="579" t="s">
        <v>179</v>
      </c>
      <c r="B9" s="681">
        <f>SUM(C9:F9)</f>
        <v>0</v>
      </c>
      <c r="C9" s="346">
        <v>0</v>
      </c>
      <c r="D9" s="346">
        <v>0</v>
      </c>
      <c r="E9" s="346">
        <v>0</v>
      </c>
      <c r="F9" s="580">
        <v>0</v>
      </c>
    </row>
    <row r="10" spans="1:7" s="343" customFormat="1" ht="12.75">
      <c r="A10" s="577"/>
      <c r="B10" s="681"/>
      <c r="C10" s="346"/>
      <c r="D10" s="346"/>
      <c r="E10" s="346"/>
      <c r="F10" s="580"/>
    </row>
    <row r="11" spans="1:7" s="345" customFormat="1" ht="12.75">
      <c r="A11" s="579" t="s">
        <v>999</v>
      </c>
      <c r="B11" s="681">
        <f>SUM(C11:F11)</f>
        <v>220797567</v>
      </c>
      <c r="C11" s="346">
        <v>0</v>
      </c>
      <c r="D11" s="346">
        <f>SUM(D12:D12)</f>
        <v>0</v>
      </c>
      <c r="E11" s="346">
        <f>SUM(E12:E12)</f>
        <v>0</v>
      </c>
      <c r="F11" s="580">
        <v>220797567</v>
      </c>
    </row>
    <row r="12" spans="1:7" s="343" customFormat="1" ht="12.75">
      <c r="A12" s="581"/>
      <c r="B12" s="681"/>
      <c r="C12" s="346"/>
      <c r="D12" s="346"/>
      <c r="E12" s="346"/>
      <c r="F12" s="580"/>
    </row>
    <row r="13" spans="1:7" s="345" customFormat="1" ht="12.75">
      <c r="A13" s="582" t="s">
        <v>1000</v>
      </c>
      <c r="B13" s="681">
        <f>SUM(C13:F13)</f>
        <v>150315</v>
      </c>
      <c r="C13" s="346">
        <v>0</v>
      </c>
      <c r="D13" s="346">
        <v>0</v>
      </c>
      <c r="E13" s="346">
        <v>0</v>
      </c>
      <c r="F13" s="580">
        <v>150315</v>
      </c>
    </row>
    <row r="14" spans="1:7" s="345" customFormat="1" ht="12.75">
      <c r="A14" s="583"/>
      <c r="B14" s="681"/>
      <c r="C14" s="346"/>
      <c r="D14" s="346"/>
      <c r="E14" s="346"/>
      <c r="F14" s="580"/>
    </row>
    <row r="15" spans="1:7" s="345" customFormat="1" ht="12.75">
      <c r="A15" s="582" t="s">
        <v>1001</v>
      </c>
      <c r="B15" s="681">
        <f>SUM(D15:F15)</f>
        <v>10616368</v>
      </c>
      <c r="C15" s="346">
        <v>0</v>
      </c>
      <c r="D15" s="346">
        <v>0</v>
      </c>
      <c r="E15" s="346">
        <v>136354</v>
      </c>
      <c r="F15" s="580">
        <v>10480014</v>
      </c>
      <c r="G15" s="349"/>
    </row>
    <row r="16" spans="1:7" s="348" customFormat="1" ht="12.75">
      <c r="A16" s="583"/>
      <c r="B16" s="681"/>
      <c r="C16" s="346"/>
      <c r="D16" s="346"/>
      <c r="E16" s="346"/>
      <c r="F16" s="580"/>
      <c r="G16" s="347"/>
    </row>
    <row r="17" spans="1:6" s="345" customFormat="1" ht="12.75">
      <c r="A17" s="579" t="s">
        <v>183</v>
      </c>
      <c r="B17" s="681">
        <f>SUM(C17:F17)</f>
        <v>0</v>
      </c>
      <c r="C17" s="346">
        <v>0</v>
      </c>
      <c r="D17" s="346">
        <v>0</v>
      </c>
      <c r="E17" s="346">
        <v>0</v>
      </c>
      <c r="F17" s="580">
        <v>0</v>
      </c>
    </row>
    <row r="18" spans="1:6" s="343" customFormat="1" ht="12.75">
      <c r="A18" s="577"/>
      <c r="B18" s="681"/>
      <c r="C18" s="346"/>
      <c r="D18" s="346"/>
      <c r="E18" s="346"/>
      <c r="F18" s="580"/>
    </row>
    <row r="19" spans="1:6" s="345" customFormat="1" ht="12.75">
      <c r="A19" s="579" t="s">
        <v>941</v>
      </c>
      <c r="B19" s="681">
        <f>SUM(C19:F19)</f>
        <v>2046702</v>
      </c>
      <c r="C19" s="346">
        <v>0</v>
      </c>
      <c r="D19" s="346">
        <v>0</v>
      </c>
      <c r="E19" s="346">
        <v>36816</v>
      </c>
      <c r="F19" s="580">
        <v>2009886</v>
      </c>
    </row>
    <row r="20" spans="1:6" s="343" customFormat="1" ht="13.5" thickBot="1">
      <c r="A20" s="584"/>
      <c r="B20" s="350"/>
      <c r="C20" s="350"/>
      <c r="D20" s="350"/>
      <c r="E20" s="350"/>
      <c r="F20" s="585"/>
    </row>
    <row r="21" spans="1:6" s="572" customFormat="1" ht="21.75" customHeight="1" thickBot="1">
      <c r="A21" s="575" t="s">
        <v>1002</v>
      </c>
      <c r="B21" s="571">
        <f>SUM(B23:B26)</f>
        <v>59002997</v>
      </c>
      <c r="C21" s="576">
        <f t="shared" ref="C21:E21" si="0">SUM(C23+C25)</f>
        <v>0</v>
      </c>
      <c r="D21" s="576">
        <f t="shared" si="0"/>
        <v>0</v>
      </c>
      <c r="E21" s="576">
        <f t="shared" si="0"/>
        <v>0</v>
      </c>
      <c r="F21" s="576">
        <f>SUM(F23+F25)</f>
        <v>59002997</v>
      </c>
    </row>
    <row r="22" spans="1:6" s="345" customFormat="1" ht="7.5" customHeight="1">
      <c r="A22" s="582"/>
      <c r="B22" s="351"/>
      <c r="C22" s="351"/>
      <c r="D22" s="351"/>
      <c r="E22" s="351"/>
      <c r="F22" s="586"/>
    </row>
    <row r="23" spans="1:6" s="345" customFormat="1" ht="12.75">
      <c r="A23" s="582" t="s">
        <v>187</v>
      </c>
      <c r="B23" s="680">
        <f>SUM(C23:F23)</f>
        <v>46459053</v>
      </c>
      <c r="C23" s="682">
        <v>0</v>
      </c>
      <c r="D23" s="682">
        <f>SUM(D24:D24)</f>
        <v>0</v>
      </c>
      <c r="E23" s="682">
        <f>SUM(E24:E24)</f>
        <v>0</v>
      </c>
      <c r="F23" s="683">
        <v>46459053</v>
      </c>
    </row>
    <row r="24" spans="1:6" s="345" customFormat="1" ht="12.75">
      <c r="A24" s="583"/>
      <c r="B24" s="681"/>
      <c r="C24" s="346"/>
      <c r="D24" s="346"/>
      <c r="E24" s="346"/>
      <c r="F24" s="580"/>
    </row>
    <row r="25" spans="1:6" s="345" customFormat="1" ht="12.75">
      <c r="A25" s="579" t="s">
        <v>1003</v>
      </c>
      <c r="B25" s="681">
        <f>SUM(C25:F25)</f>
        <v>12543944</v>
      </c>
      <c r="C25" s="346">
        <v>0</v>
      </c>
      <c r="D25" s="346">
        <v>0</v>
      </c>
      <c r="E25" s="346">
        <v>0</v>
      </c>
      <c r="F25" s="580">
        <v>12543944</v>
      </c>
    </row>
    <row r="26" spans="1:6" s="343" customFormat="1" ht="13.5" thickBot="1">
      <c r="A26" s="587"/>
      <c r="B26" s="352"/>
      <c r="C26" s="352"/>
      <c r="D26" s="352"/>
      <c r="E26" s="352"/>
      <c r="F26" s="588"/>
    </row>
    <row r="27" spans="1:6" s="572" customFormat="1" ht="21.75" customHeight="1" thickBot="1">
      <c r="A27" s="575" t="s">
        <v>394</v>
      </c>
      <c r="B27" s="571">
        <f>SUM(B7+B21)</f>
        <v>292613949</v>
      </c>
      <c r="C27" s="576">
        <f t="shared" ref="C27:E27" si="1">SUM(C7+C21)</f>
        <v>0</v>
      </c>
      <c r="D27" s="576">
        <f t="shared" si="1"/>
        <v>0</v>
      </c>
      <c r="E27" s="576">
        <f t="shared" si="1"/>
        <v>173170</v>
      </c>
      <c r="F27" s="576">
        <f>SUM(F7+F21)</f>
        <v>292440779</v>
      </c>
    </row>
    <row r="28" spans="1:6">
      <c r="A28" s="257"/>
      <c r="B28" s="258"/>
      <c r="C28" s="258"/>
      <c r="F28" s="195"/>
    </row>
  </sheetData>
  <mergeCells count="3">
    <mergeCell ref="A1:B1"/>
    <mergeCell ref="A3:F3"/>
    <mergeCell ref="A4:F4"/>
  </mergeCells>
  <printOptions horizontalCentered="1" verticalCentered="1"/>
  <pageMargins left="0.70866141732283472" right="0.70866141732283472" top="0.86614173228346458" bottom="0.86614173228346458" header="0.31496062992125984" footer="0.31496062992125984"/>
  <pageSetup paperSize="9" scale="87" orientation="landscape" r:id="rId1"/>
  <headerFooter>
    <oddHeader>&amp;Radatok eFt-ban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M41"/>
  <sheetViews>
    <sheetView workbookViewId="0">
      <selection activeCell="A2" sqref="A2:E2"/>
    </sheetView>
  </sheetViews>
  <sheetFormatPr defaultRowHeight="12.75"/>
  <cols>
    <col min="1" max="1" width="36" style="122" customWidth="1"/>
    <col min="2" max="2" width="11" style="122" customWidth="1"/>
    <col min="3" max="8" width="11" style="123" customWidth="1"/>
    <col min="9" max="13" width="11" style="122" customWidth="1"/>
    <col min="14" max="256" width="9.140625" style="80"/>
    <col min="257" max="257" width="36" style="80" customWidth="1"/>
    <col min="258" max="258" width="10.85546875" style="80" customWidth="1"/>
    <col min="259" max="259" width="11.140625" style="80" customWidth="1"/>
    <col min="260" max="260" width="10.85546875" style="80" customWidth="1"/>
    <col min="261" max="261" width="11.42578125" style="80" customWidth="1"/>
    <col min="262" max="262" width="10.7109375" style="80" bestFit="1" customWidth="1"/>
    <col min="263" max="263" width="10.85546875" style="80" bestFit="1" customWidth="1"/>
    <col min="264" max="264" width="11" style="80" customWidth="1"/>
    <col min="265" max="265" width="10.85546875" style="80" customWidth="1"/>
    <col min="266" max="266" width="11.42578125" style="80" customWidth="1"/>
    <col min="267" max="267" width="12.85546875" style="80" customWidth="1"/>
    <col min="268" max="268" width="10.5703125" style="80" customWidth="1"/>
    <col min="269" max="512" width="9.140625" style="80"/>
    <col min="513" max="513" width="36" style="80" customWidth="1"/>
    <col min="514" max="514" width="10.85546875" style="80" customWidth="1"/>
    <col min="515" max="515" width="11.140625" style="80" customWidth="1"/>
    <col min="516" max="516" width="10.85546875" style="80" customWidth="1"/>
    <col min="517" max="517" width="11.42578125" style="80" customWidth="1"/>
    <col min="518" max="518" width="10.7109375" style="80" bestFit="1" customWidth="1"/>
    <col min="519" max="519" width="10.85546875" style="80" bestFit="1" customWidth="1"/>
    <col min="520" max="520" width="11" style="80" customWidth="1"/>
    <col min="521" max="521" width="10.85546875" style="80" customWidth="1"/>
    <col min="522" max="522" width="11.42578125" style="80" customWidth="1"/>
    <col min="523" max="523" width="12.85546875" style="80" customWidth="1"/>
    <col min="524" max="524" width="10.5703125" style="80" customWidth="1"/>
    <col min="525" max="768" width="9.140625" style="80"/>
    <col min="769" max="769" width="36" style="80" customWidth="1"/>
    <col min="770" max="770" width="10.85546875" style="80" customWidth="1"/>
    <col min="771" max="771" width="11.140625" style="80" customWidth="1"/>
    <col min="772" max="772" width="10.85546875" style="80" customWidth="1"/>
    <col min="773" max="773" width="11.42578125" style="80" customWidth="1"/>
    <col min="774" max="774" width="10.7109375" style="80" bestFit="1" customWidth="1"/>
    <col min="775" max="775" width="10.85546875" style="80" bestFit="1" customWidth="1"/>
    <col min="776" max="776" width="11" style="80" customWidth="1"/>
    <col min="777" max="777" width="10.85546875" style="80" customWidth="1"/>
    <col min="778" max="778" width="11.42578125" style="80" customWidth="1"/>
    <col min="779" max="779" width="12.85546875" style="80" customWidth="1"/>
    <col min="780" max="780" width="10.5703125" style="80" customWidth="1"/>
    <col min="781" max="1024" width="9.140625" style="80"/>
    <col min="1025" max="1025" width="36" style="80" customWidth="1"/>
    <col min="1026" max="1026" width="10.85546875" style="80" customWidth="1"/>
    <col min="1027" max="1027" width="11.140625" style="80" customWidth="1"/>
    <col min="1028" max="1028" width="10.85546875" style="80" customWidth="1"/>
    <col min="1029" max="1029" width="11.42578125" style="80" customWidth="1"/>
    <col min="1030" max="1030" width="10.7109375" style="80" bestFit="1" customWidth="1"/>
    <col min="1031" max="1031" width="10.85546875" style="80" bestFit="1" customWidth="1"/>
    <col min="1032" max="1032" width="11" style="80" customWidth="1"/>
    <col min="1033" max="1033" width="10.85546875" style="80" customWidth="1"/>
    <col min="1034" max="1034" width="11.42578125" style="80" customWidth="1"/>
    <col min="1035" max="1035" width="12.85546875" style="80" customWidth="1"/>
    <col min="1036" max="1036" width="10.5703125" style="80" customWidth="1"/>
    <col min="1037" max="1280" width="9.140625" style="80"/>
    <col min="1281" max="1281" width="36" style="80" customWidth="1"/>
    <col min="1282" max="1282" width="10.85546875" style="80" customWidth="1"/>
    <col min="1283" max="1283" width="11.140625" style="80" customWidth="1"/>
    <col min="1284" max="1284" width="10.85546875" style="80" customWidth="1"/>
    <col min="1285" max="1285" width="11.42578125" style="80" customWidth="1"/>
    <col min="1286" max="1286" width="10.7109375" style="80" bestFit="1" customWidth="1"/>
    <col min="1287" max="1287" width="10.85546875" style="80" bestFit="1" customWidth="1"/>
    <col min="1288" max="1288" width="11" style="80" customWidth="1"/>
    <col min="1289" max="1289" width="10.85546875" style="80" customWidth="1"/>
    <col min="1290" max="1290" width="11.42578125" style="80" customWidth="1"/>
    <col min="1291" max="1291" width="12.85546875" style="80" customWidth="1"/>
    <col min="1292" max="1292" width="10.5703125" style="80" customWidth="1"/>
    <col min="1293" max="1536" width="9.140625" style="80"/>
    <col min="1537" max="1537" width="36" style="80" customWidth="1"/>
    <col min="1538" max="1538" width="10.85546875" style="80" customWidth="1"/>
    <col min="1539" max="1539" width="11.140625" style="80" customWidth="1"/>
    <col min="1540" max="1540" width="10.85546875" style="80" customWidth="1"/>
    <col min="1541" max="1541" width="11.42578125" style="80" customWidth="1"/>
    <col min="1542" max="1542" width="10.7109375" style="80" bestFit="1" customWidth="1"/>
    <col min="1543" max="1543" width="10.85546875" style="80" bestFit="1" customWidth="1"/>
    <col min="1544" max="1544" width="11" style="80" customWidth="1"/>
    <col min="1545" max="1545" width="10.85546875" style="80" customWidth="1"/>
    <col min="1546" max="1546" width="11.42578125" style="80" customWidth="1"/>
    <col min="1547" max="1547" width="12.85546875" style="80" customWidth="1"/>
    <col min="1548" max="1548" width="10.5703125" style="80" customWidth="1"/>
    <col min="1549" max="1792" width="9.140625" style="80"/>
    <col min="1793" max="1793" width="36" style="80" customWidth="1"/>
    <col min="1794" max="1794" width="10.85546875" style="80" customWidth="1"/>
    <col min="1795" max="1795" width="11.140625" style="80" customWidth="1"/>
    <col min="1796" max="1796" width="10.85546875" style="80" customWidth="1"/>
    <col min="1797" max="1797" width="11.42578125" style="80" customWidth="1"/>
    <col min="1798" max="1798" width="10.7109375" style="80" bestFit="1" customWidth="1"/>
    <col min="1799" max="1799" width="10.85546875" style="80" bestFit="1" customWidth="1"/>
    <col min="1800" max="1800" width="11" style="80" customWidth="1"/>
    <col min="1801" max="1801" width="10.85546875" style="80" customWidth="1"/>
    <col min="1802" max="1802" width="11.42578125" style="80" customWidth="1"/>
    <col min="1803" max="1803" width="12.85546875" style="80" customWidth="1"/>
    <col min="1804" max="1804" width="10.5703125" style="80" customWidth="1"/>
    <col min="1805" max="2048" width="9.140625" style="80"/>
    <col min="2049" max="2049" width="36" style="80" customWidth="1"/>
    <col min="2050" max="2050" width="10.85546875" style="80" customWidth="1"/>
    <col min="2051" max="2051" width="11.140625" style="80" customWidth="1"/>
    <col min="2052" max="2052" width="10.85546875" style="80" customWidth="1"/>
    <col min="2053" max="2053" width="11.42578125" style="80" customWidth="1"/>
    <col min="2054" max="2054" width="10.7109375" style="80" bestFit="1" customWidth="1"/>
    <col min="2055" max="2055" width="10.85546875" style="80" bestFit="1" customWidth="1"/>
    <col min="2056" max="2056" width="11" style="80" customWidth="1"/>
    <col min="2057" max="2057" width="10.85546875" style="80" customWidth="1"/>
    <col min="2058" max="2058" width="11.42578125" style="80" customWidth="1"/>
    <col min="2059" max="2059" width="12.85546875" style="80" customWidth="1"/>
    <col min="2060" max="2060" width="10.5703125" style="80" customWidth="1"/>
    <col min="2061" max="2304" width="9.140625" style="80"/>
    <col min="2305" max="2305" width="36" style="80" customWidth="1"/>
    <col min="2306" max="2306" width="10.85546875" style="80" customWidth="1"/>
    <col min="2307" max="2307" width="11.140625" style="80" customWidth="1"/>
    <col min="2308" max="2308" width="10.85546875" style="80" customWidth="1"/>
    <col min="2309" max="2309" width="11.42578125" style="80" customWidth="1"/>
    <col min="2310" max="2310" width="10.7109375" style="80" bestFit="1" customWidth="1"/>
    <col min="2311" max="2311" width="10.85546875" style="80" bestFit="1" customWidth="1"/>
    <col min="2312" max="2312" width="11" style="80" customWidth="1"/>
    <col min="2313" max="2313" width="10.85546875" style="80" customWidth="1"/>
    <col min="2314" max="2314" width="11.42578125" style="80" customWidth="1"/>
    <col min="2315" max="2315" width="12.85546875" style="80" customWidth="1"/>
    <col min="2316" max="2316" width="10.5703125" style="80" customWidth="1"/>
    <col min="2317" max="2560" width="9.140625" style="80"/>
    <col min="2561" max="2561" width="36" style="80" customWidth="1"/>
    <col min="2562" max="2562" width="10.85546875" style="80" customWidth="1"/>
    <col min="2563" max="2563" width="11.140625" style="80" customWidth="1"/>
    <col min="2564" max="2564" width="10.85546875" style="80" customWidth="1"/>
    <col min="2565" max="2565" width="11.42578125" style="80" customWidth="1"/>
    <col min="2566" max="2566" width="10.7109375" style="80" bestFit="1" customWidth="1"/>
    <col min="2567" max="2567" width="10.85546875" style="80" bestFit="1" customWidth="1"/>
    <col min="2568" max="2568" width="11" style="80" customWidth="1"/>
    <col min="2569" max="2569" width="10.85546875" style="80" customWidth="1"/>
    <col min="2570" max="2570" width="11.42578125" style="80" customWidth="1"/>
    <col min="2571" max="2571" width="12.85546875" style="80" customWidth="1"/>
    <col min="2572" max="2572" width="10.5703125" style="80" customWidth="1"/>
    <col min="2573" max="2816" width="9.140625" style="80"/>
    <col min="2817" max="2817" width="36" style="80" customWidth="1"/>
    <col min="2818" max="2818" width="10.85546875" style="80" customWidth="1"/>
    <col min="2819" max="2819" width="11.140625" style="80" customWidth="1"/>
    <col min="2820" max="2820" width="10.85546875" style="80" customWidth="1"/>
    <col min="2821" max="2821" width="11.42578125" style="80" customWidth="1"/>
    <col min="2822" max="2822" width="10.7109375" style="80" bestFit="1" customWidth="1"/>
    <col min="2823" max="2823" width="10.85546875" style="80" bestFit="1" customWidth="1"/>
    <col min="2824" max="2824" width="11" style="80" customWidth="1"/>
    <col min="2825" max="2825" width="10.85546875" style="80" customWidth="1"/>
    <col min="2826" max="2826" width="11.42578125" style="80" customWidth="1"/>
    <col min="2827" max="2827" width="12.85546875" style="80" customWidth="1"/>
    <col min="2828" max="2828" width="10.5703125" style="80" customWidth="1"/>
    <col min="2829" max="3072" width="9.140625" style="80"/>
    <col min="3073" max="3073" width="36" style="80" customWidth="1"/>
    <col min="3074" max="3074" width="10.85546875" style="80" customWidth="1"/>
    <col min="3075" max="3075" width="11.140625" style="80" customWidth="1"/>
    <col min="3076" max="3076" width="10.85546875" style="80" customWidth="1"/>
    <col min="3077" max="3077" width="11.42578125" style="80" customWidth="1"/>
    <col min="3078" max="3078" width="10.7109375" style="80" bestFit="1" customWidth="1"/>
    <col min="3079" max="3079" width="10.85546875" style="80" bestFit="1" customWidth="1"/>
    <col min="3080" max="3080" width="11" style="80" customWidth="1"/>
    <col min="3081" max="3081" width="10.85546875" style="80" customWidth="1"/>
    <col min="3082" max="3082" width="11.42578125" style="80" customWidth="1"/>
    <col min="3083" max="3083" width="12.85546875" style="80" customWidth="1"/>
    <col min="3084" max="3084" width="10.5703125" style="80" customWidth="1"/>
    <col min="3085" max="3328" width="9.140625" style="80"/>
    <col min="3329" max="3329" width="36" style="80" customWidth="1"/>
    <col min="3330" max="3330" width="10.85546875" style="80" customWidth="1"/>
    <col min="3331" max="3331" width="11.140625" style="80" customWidth="1"/>
    <col min="3332" max="3332" width="10.85546875" style="80" customWidth="1"/>
    <col min="3333" max="3333" width="11.42578125" style="80" customWidth="1"/>
    <col min="3334" max="3334" width="10.7109375" style="80" bestFit="1" customWidth="1"/>
    <col min="3335" max="3335" width="10.85546875" style="80" bestFit="1" customWidth="1"/>
    <col min="3336" max="3336" width="11" style="80" customWidth="1"/>
    <col min="3337" max="3337" width="10.85546875" style="80" customWidth="1"/>
    <col min="3338" max="3338" width="11.42578125" style="80" customWidth="1"/>
    <col min="3339" max="3339" width="12.85546875" style="80" customWidth="1"/>
    <col min="3340" max="3340" width="10.5703125" style="80" customWidth="1"/>
    <col min="3341" max="3584" width="9.140625" style="80"/>
    <col min="3585" max="3585" width="36" style="80" customWidth="1"/>
    <col min="3586" max="3586" width="10.85546875" style="80" customWidth="1"/>
    <col min="3587" max="3587" width="11.140625" style="80" customWidth="1"/>
    <col min="3588" max="3588" width="10.85546875" style="80" customWidth="1"/>
    <col min="3589" max="3589" width="11.42578125" style="80" customWidth="1"/>
    <col min="3590" max="3590" width="10.7109375" style="80" bestFit="1" customWidth="1"/>
    <col min="3591" max="3591" width="10.85546875" style="80" bestFit="1" customWidth="1"/>
    <col min="3592" max="3592" width="11" style="80" customWidth="1"/>
    <col min="3593" max="3593" width="10.85546875" style="80" customWidth="1"/>
    <col min="3594" max="3594" width="11.42578125" style="80" customWidth="1"/>
    <col min="3595" max="3595" width="12.85546875" style="80" customWidth="1"/>
    <col min="3596" max="3596" width="10.5703125" style="80" customWidth="1"/>
    <col min="3597" max="3840" width="9.140625" style="80"/>
    <col min="3841" max="3841" width="36" style="80" customWidth="1"/>
    <col min="3842" max="3842" width="10.85546875" style="80" customWidth="1"/>
    <col min="3843" max="3843" width="11.140625" style="80" customWidth="1"/>
    <col min="3844" max="3844" width="10.85546875" style="80" customWidth="1"/>
    <col min="3845" max="3845" width="11.42578125" style="80" customWidth="1"/>
    <col min="3846" max="3846" width="10.7109375" style="80" bestFit="1" customWidth="1"/>
    <col min="3847" max="3847" width="10.85546875" style="80" bestFit="1" customWidth="1"/>
    <col min="3848" max="3848" width="11" style="80" customWidth="1"/>
    <col min="3849" max="3849" width="10.85546875" style="80" customWidth="1"/>
    <col min="3850" max="3850" width="11.42578125" style="80" customWidth="1"/>
    <col min="3851" max="3851" width="12.85546875" style="80" customWidth="1"/>
    <col min="3852" max="3852" width="10.5703125" style="80" customWidth="1"/>
    <col min="3853" max="4096" width="9.140625" style="80"/>
    <col min="4097" max="4097" width="36" style="80" customWidth="1"/>
    <col min="4098" max="4098" width="10.85546875" style="80" customWidth="1"/>
    <col min="4099" max="4099" width="11.140625" style="80" customWidth="1"/>
    <col min="4100" max="4100" width="10.85546875" style="80" customWidth="1"/>
    <col min="4101" max="4101" width="11.42578125" style="80" customWidth="1"/>
    <col min="4102" max="4102" width="10.7109375" style="80" bestFit="1" customWidth="1"/>
    <col min="4103" max="4103" width="10.85546875" style="80" bestFit="1" customWidth="1"/>
    <col min="4104" max="4104" width="11" style="80" customWidth="1"/>
    <col min="4105" max="4105" width="10.85546875" style="80" customWidth="1"/>
    <col min="4106" max="4106" width="11.42578125" style="80" customWidth="1"/>
    <col min="4107" max="4107" width="12.85546875" style="80" customWidth="1"/>
    <col min="4108" max="4108" width="10.5703125" style="80" customWidth="1"/>
    <col min="4109" max="4352" width="9.140625" style="80"/>
    <col min="4353" max="4353" width="36" style="80" customWidth="1"/>
    <col min="4354" max="4354" width="10.85546875" style="80" customWidth="1"/>
    <col min="4355" max="4355" width="11.140625" style="80" customWidth="1"/>
    <col min="4356" max="4356" width="10.85546875" style="80" customWidth="1"/>
    <col min="4357" max="4357" width="11.42578125" style="80" customWidth="1"/>
    <col min="4358" max="4358" width="10.7109375" style="80" bestFit="1" customWidth="1"/>
    <col min="4359" max="4359" width="10.85546875" style="80" bestFit="1" customWidth="1"/>
    <col min="4360" max="4360" width="11" style="80" customWidth="1"/>
    <col min="4361" max="4361" width="10.85546875" style="80" customWidth="1"/>
    <col min="4362" max="4362" width="11.42578125" style="80" customWidth="1"/>
    <col min="4363" max="4363" width="12.85546875" style="80" customWidth="1"/>
    <col min="4364" max="4364" width="10.5703125" style="80" customWidth="1"/>
    <col min="4365" max="4608" width="9.140625" style="80"/>
    <col min="4609" max="4609" width="36" style="80" customWidth="1"/>
    <col min="4610" max="4610" width="10.85546875" style="80" customWidth="1"/>
    <col min="4611" max="4611" width="11.140625" style="80" customWidth="1"/>
    <col min="4612" max="4612" width="10.85546875" style="80" customWidth="1"/>
    <col min="4613" max="4613" width="11.42578125" style="80" customWidth="1"/>
    <col min="4614" max="4614" width="10.7109375" style="80" bestFit="1" customWidth="1"/>
    <col min="4615" max="4615" width="10.85546875" style="80" bestFit="1" customWidth="1"/>
    <col min="4616" max="4616" width="11" style="80" customWidth="1"/>
    <col min="4617" max="4617" width="10.85546875" style="80" customWidth="1"/>
    <col min="4618" max="4618" width="11.42578125" style="80" customWidth="1"/>
    <col min="4619" max="4619" width="12.85546875" style="80" customWidth="1"/>
    <col min="4620" max="4620" width="10.5703125" style="80" customWidth="1"/>
    <col min="4621" max="4864" width="9.140625" style="80"/>
    <col min="4865" max="4865" width="36" style="80" customWidth="1"/>
    <col min="4866" max="4866" width="10.85546875" style="80" customWidth="1"/>
    <col min="4867" max="4867" width="11.140625" style="80" customWidth="1"/>
    <col min="4868" max="4868" width="10.85546875" style="80" customWidth="1"/>
    <col min="4869" max="4869" width="11.42578125" style="80" customWidth="1"/>
    <col min="4870" max="4870" width="10.7109375" style="80" bestFit="1" customWidth="1"/>
    <col min="4871" max="4871" width="10.85546875" style="80" bestFit="1" customWidth="1"/>
    <col min="4872" max="4872" width="11" style="80" customWidth="1"/>
    <col min="4873" max="4873" width="10.85546875" style="80" customWidth="1"/>
    <col min="4874" max="4874" width="11.42578125" style="80" customWidth="1"/>
    <col min="4875" max="4875" width="12.85546875" style="80" customWidth="1"/>
    <col min="4876" max="4876" width="10.5703125" style="80" customWidth="1"/>
    <col min="4877" max="5120" width="9.140625" style="80"/>
    <col min="5121" max="5121" width="36" style="80" customWidth="1"/>
    <col min="5122" max="5122" width="10.85546875" style="80" customWidth="1"/>
    <col min="5123" max="5123" width="11.140625" style="80" customWidth="1"/>
    <col min="5124" max="5124" width="10.85546875" style="80" customWidth="1"/>
    <col min="5125" max="5125" width="11.42578125" style="80" customWidth="1"/>
    <col min="5126" max="5126" width="10.7109375" style="80" bestFit="1" customWidth="1"/>
    <col min="5127" max="5127" width="10.85546875" style="80" bestFit="1" customWidth="1"/>
    <col min="5128" max="5128" width="11" style="80" customWidth="1"/>
    <col min="5129" max="5129" width="10.85546875" style="80" customWidth="1"/>
    <col min="5130" max="5130" width="11.42578125" style="80" customWidth="1"/>
    <col min="5131" max="5131" width="12.85546875" style="80" customWidth="1"/>
    <col min="5132" max="5132" width="10.5703125" style="80" customWidth="1"/>
    <col min="5133" max="5376" width="9.140625" style="80"/>
    <col min="5377" max="5377" width="36" style="80" customWidth="1"/>
    <col min="5378" max="5378" width="10.85546875" style="80" customWidth="1"/>
    <col min="5379" max="5379" width="11.140625" style="80" customWidth="1"/>
    <col min="5380" max="5380" width="10.85546875" style="80" customWidth="1"/>
    <col min="5381" max="5381" width="11.42578125" style="80" customWidth="1"/>
    <col min="5382" max="5382" width="10.7109375" style="80" bestFit="1" customWidth="1"/>
    <col min="5383" max="5383" width="10.85546875" style="80" bestFit="1" customWidth="1"/>
    <col min="5384" max="5384" width="11" style="80" customWidth="1"/>
    <col min="5385" max="5385" width="10.85546875" style="80" customWidth="1"/>
    <col min="5386" max="5386" width="11.42578125" style="80" customWidth="1"/>
    <col min="5387" max="5387" width="12.85546875" style="80" customWidth="1"/>
    <col min="5388" max="5388" width="10.5703125" style="80" customWidth="1"/>
    <col min="5389" max="5632" width="9.140625" style="80"/>
    <col min="5633" max="5633" width="36" style="80" customWidth="1"/>
    <col min="5634" max="5634" width="10.85546875" style="80" customWidth="1"/>
    <col min="5635" max="5635" width="11.140625" style="80" customWidth="1"/>
    <col min="5636" max="5636" width="10.85546875" style="80" customWidth="1"/>
    <col min="5637" max="5637" width="11.42578125" style="80" customWidth="1"/>
    <col min="5638" max="5638" width="10.7109375" style="80" bestFit="1" customWidth="1"/>
    <col min="5639" max="5639" width="10.85546875" style="80" bestFit="1" customWidth="1"/>
    <col min="5640" max="5640" width="11" style="80" customWidth="1"/>
    <col min="5641" max="5641" width="10.85546875" style="80" customWidth="1"/>
    <col min="5642" max="5642" width="11.42578125" style="80" customWidth="1"/>
    <col min="5643" max="5643" width="12.85546875" style="80" customWidth="1"/>
    <col min="5644" max="5644" width="10.5703125" style="80" customWidth="1"/>
    <col min="5645" max="5888" width="9.140625" style="80"/>
    <col min="5889" max="5889" width="36" style="80" customWidth="1"/>
    <col min="5890" max="5890" width="10.85546875" style="80" customWidth="1"/>
    <col min="5891" max="5891" width="11.140625" style="80" customWidth="1"/>
    <col min="5892" max="5892" width="10.85546875" style="80" customWidth="1"/>
    <col min="5893" max="5893" width="11.42578125" style="80" customWidth="1"/>
    <col min="5894" max="5894" width="10.7109375" style="80" bestFit="1" customWidth="1"/>
    <col min="5895" max="5895" width="10.85546875" style="80" bestFit="1" customWidth="1"/>
    <col min="5896" max="5896" width="11" style="80" customWidth="1"/>
    <col min="5897" max="5897" width="10.85546875" style="80" customWidth="1"/>
    <col min="5898" max="5898" width="11.42578125" style="80" customWidth="1"/>
    <col min="5899" max="5899" width="12.85546875" style="80" customWidth="1"/>
    <col min="5900" max="5900" width="10.5703125" style="80" customWidth="1"/>
    <col min="5901" max="6144" width="9.140625" style="80"/>
    <col min="6145" max="6145" width="36" style="80" customWidth="1"/>
    <col min="6146" max="6146" width="10.85546875" style="80" customWidth="1"/>
    <col min="6147" max="6147" width="11.140625" style="80" customWidth="1"/>
    <col min="6148" max="6148" width="10.85546875" style="80" customWidth="1"/>
    <col min="6149" max="6149" width="11.42578125" style="80" customWidth="1"/>
    <col min="6150" max="6150" width="10.7109375" style="80" bestFit="1" customWidth="1"/>
    <col min="6151" max="6151" width="10.85546875" style="80" bestFit="1" customWidth="1"/>
    <col min="6152" max="6152" width="11" style="80" customWidth="1"/>
    <col min="6153" max="6153" width="10.85546875" style="80" customWidth="1"/>
    <col min="6154" max="6154" width="11.42578125" style="80" customWidth="1"/>
    <col min="6155" max="6155" width="12.85546875" style="80" customWidth="1"/>
    <col min="6156" max="6156" width="10.5703125" style="80" customWidth="1"/>
    <col min="6157" max="6400" width="9.140625" style="80"/>
    <col min="6401" max="6401" width="36" style="80" customWidth="1"/>
    <col min="6402" max="6402" width="10.85546875" style="80" customWidth="1"/>
    <col min="6403" max="6403" width="11.140625" style="80" customWidth="1"/>
    <col min="6404" max="6404" width="10.85546875" style="80" customWidth="1"/>
    <col min="6405" max="6405" width="11.42578125" style="80" customWidth="1"/>
    <col min="6406" max="6406" width="10.7109375" style="80" bestFit="1" customWidth="1"/>
    <col min="6407" max="6407" width="10.85546875" style="80" bestFit="1" customWidth="1"/>
    <col min="6408" max="6408" width="11" style="80" customWidth="1"/>
    <col min="6409" max="6409" width="10.85546875" style="80" customWidth="1"/>
    <col min="6410" max="6410" width="11.42578125" style="80" customWidth="1"/>
    <col min="6411" max="6411" width="12.85546875" style="80" customWidth="1"/>
    <col min="6412" max="6412" width="10.5703125" style="80" customWidth="1"/>
    <col min="6413" max="6656" width="9.140625" style="80"/>
    <col min="6657" max="6657" width="36" style="80" customWidth="1"/>
    <col min="6658" max="6658" width="10.85546875" style="80" customWidth="1"/>
    <col min="6659" max="6659" width="11.140625" style="80" customWidth="1"/>
    <col min="6660" max="6660" width="10.85546875" style="80" customWidth="1"/>
    <col min="6661" max="6661" width="11.42578125" style="80" customWidth="1"/>
    <col min="6662" max="6662" width="10.7109375" style="80" bestFit="1" customWidth="1"/>
    <col min="6663" max="6663" width="10.85546875" style="80" bestFit="1" customWidth="1"/>
    <col min="6664" max="6664" width="11" style="80" customWidth="1"/>
    <col min="6665" max="6665" width="10.85546875" style="80" customWidth="1"/>
    <col min="6666" max="6666" width="11.42578125" style="80" customWidth="1"/>
    <col min="6667" max="6667" width="12.85546875" style="80" customWidth="1"/>
    <col min="6668" max="6668" width="10.5703125" style="80" customWidth="1"/>
    <col min="6669" max="6912" width="9.140625" style="80"/>
    <col min="6913" max="6913" width="36" style="80" customWidth="1"/>
    <col min="6914" max="6914" width="10.85546875" style="80" customWidth="1"/>
    <col min="6915" max="6915" width="11.140625" style="80" customWidth="1"/>
    <col min="6916" max="6916" width="10.85546875" style="80" customWidth="1"/>
    <col min="6917" max="6917" width="11.42578125" style="80" customWidth="1"/>
    <col min="6918" max="6918" width="10.7109375" style="80" bestFit="1" customWidth="1"/>
    <col min="6919" max="6919" width="10.85546875" style="80" bestFit="1" customWidth="1"/>
    <col min="6920" max="6920" width="11" style="80" customWidth="1"/>
    <col min="6921" max="6921" width="10.85546875" style="80" customWidth="1"/>
    <col min="6922" max="6922" width="11.42578125" style="80" customWidth="1"/>
    <col min="6923" max="6923" width="12.85546875" style="80" customWidth="1"/>
    <col min="6924" max="6924" width="10.5703125" style="80" customWidth="1"/>
    <col min="6925" max="7168" width="9.140625" style="80"/>
    <col min="7169" max="7169" width="36" style="80" customWidth="1"/>
    <col min="7170" max="7170" width="10.85546875" style="80" customWidth="1"/>
    <col min="7171" max="7171" width="11.140625" style="80" customWidth="1"/>
    <col min="7172" max="7172" width="10.85546875" style="80" customWidth="1"/>
    <col min="7173" max="7173" width="11.42578125" style="80" customWidth="1"/>
    <col min="7174" max="7174" width="10.7109375" style="80" bestFit="1" customWidth="1"/>
    <col min="7175" max="7175" width="10.85546875" style="80" bestFit="1" customWidth="1"/>
    <col min="7176" max="7176" width="11" style="80" customWidth="1"/>
    <col min="7177" max="7177" width="10.85546875" style="80" customWidth="1"/>
    <col min="7178" max="7178" width="11.42578125" style="80" customWidth="1"/>
    <col min="7179" max="7179" width="12.85546875" style="80" customWidth="1"/>
    <col min="7180" max="7180" width="10.5703125" style="80" customWidth="1"/>
    <col min="7181" max="7424" width="9.140625" style="80"/>
    <col min="7425" max="7425" width="36" style="80" customWidth="1"/>
    <col min="7426" max="7426" width="10.85546875" style="80" customWidth="1"/>
    <col min="7427" max="7427" width="11.140625" style="80" customWidth="1"/>
    <col min="7428" max="7428" width="10.85546875" style="80" customWidth="1"/>
    <col min="7429" max="7429" width="11.42578125" style="80" customWidth="1"/>
    <col min="7430" max="7430" width="10.7109375" style="80" bestFit="1" customWidth="1"/>
    <col min="7431" max="7431" width="10.85546875" style="80" bestFit="1" customWidth="1"/>
    <col min="7432" max="7432" width="11" style="80" customWidth="1"/>
    <col min="7433" max="7433" width="10.85546875" style="80" customWidth="1"/>
    <col min="7434" max="7434" width="11.42578125" style="80" customWidth="1"/>
    <col min="7435" max="7435" width="12.85546875" style="80" customWidth="1"/>
    <col min="7436" max="7436" width="10.5703125" style="80" customWidth="1"/>
    <col min="7437" max="7680" width="9.140625" style="80"/>
    <col min="7681" max="7681" width="36" style="80" customWidth="1"/>
    <col min="7682" max="7682" width="10.85546875" style="80" customWidth="1"/>
    <col min="7683" max="7683" width="11.140625" style="80" customWidth="1"/>
    <col min="7684" max="7684" width="10.85546875" style="80" customWidth="1"/>
    <col min="7685" max="7685" width="11.42578125" style="80" customWidth="1"/>
    <col min="7686" max="7686" width="10.7109375" style="80" bestFit="1" customWidth="1"/>
    <col min="7687" max="7687" width="10.85546875" style="80" bestFit="1" customWidth="1"/>
    <col min="7688" max="7688" width="11" style="80" customWidth="1"/>
    <col min="7689" max="7689" width="10.85546875" style="80" customWidth="1"/>
    <col min="7690" max="7690" width="11.42578125" style="80" customWidth="1"/>
    <col min="7691" max="7691" width="12.85546875" style="80" customWidth="1"/>
    <col min="7692" max="7692" width="10.5703125" style="80" customWidth="1"/>
    <col min="7693" max="7936" width="9.140625" style="80"/>
    <col min="7937" max="7937" width="36" style="80" customWidth="1"/>
    <col min="7938" max="7938" width="10.85546875" style="80" customWidth="1"/>
    <col min="7939" max="7939" width="11.140625" style="80" customWidth="1"/>
    <col min="7940" max="7940" width="10.85546875" style="80" customWidth="1"/>
    <col min="7941" max="7941" width="11.42578125" style="80" customWidth="1"/>
    <col min="7942" max="7942" width="10.7109375" style="80" bestFit="1" customWidth="1"/>
    <col min="7943" max="7943" width="10.85546875" style="80" bestFit="1" customWidth="1"/>
    <col min="7944" max="7944" width="11" style="80" customWidth="1"/>
    <col min="7945" max="7945" width="10.85546875" style="80" customWidth="1"/>
    <col min="7946" max="7946" width="11.42578125" style="80" customWidth="1"/>
    <col min="7947" max="7947" width="12.85546875" style="80" customWidth="1"/>
    <col min="7948" max="7948" width="10.5703125" style="80" customWidth="1"/>
    <col min="7949" max="8192" width="9.140625" style="80"/>
    <col min="8193" max="8193" width="36" style="80" customWidth="1"/>
    <col min="8194" max="8194" width="10.85546875" style="80" customWidth="1"/>
    <col min="8195" max="8195" width="11.140625" style="80" customWidth="1"/>
    <col min="8196" max="8196" width="10.85546875" style="80" customWidth="1"/>
    <col min="8197" max="8197" width="11.42578125" style="80" customWidth="1"/>
    <col min="8198" max="8198" width="10.7109375" style="80" bestFit="1" customWidth="1"/>
    <col min="8199" max="8199" width="10.85546875" style="80" bestFit="1" customWidth="1"/>
    <col min="8200" max="8200" width="11" style="80" customWidth="1"/>
    <col min="8201" max="8201" width="10.85546875" style="80" customWidth="1"/>
    <col min="8202" max="8202" width="11.42578125" style="80" customWidth="1"/>
    <col min="8203" max="8203" width="12.85546875" style="80" customWidth="1"/>
    <col min="8204" max="8204" width="10.5703125" style="80" customWidth="1"/>
    <col min="8205" max="8448" width="9.140625" style="80"/>
    <col min="8449" max="8449" width="36" style="80" customWidth="1"/>
    <col min="8450" max="8450" width="10.85546875" style="80" customWidth="1"/>
    <col min="8451" max="8451" width="11.140625" style="80" customWidth="1"/>
    <col min="8452" max="8452" width="10.85546875" style="80" customWidth="1"/>
    <col min="8453" max="8453" width="11.42578125" style="80" customWidth="1"/>
    <col min="8454" max="8454" width="10.7109375" style="80" bestFit="1" customWidth="1"/>
    <col min="8455" max="8455" width="10.85546875" style="80" bestFit="1" customWidth="1"/>
    <col min="8456" max="8456" width="11" style="80" customWidth="1"/>
    <col min="8457" max="8457" width="10.85546875" style="80" customWidth="1"/>
    <col min="8458" max="8458" width="11.42578125" style="80" customWidth="1"/>
    <col min="8459" max="8459" width="12.85546875" style="80" customWidth="1"/>
    <col min="8460" max="8460" width="10.5703125" style="80" customWidth="1"/>
    <col min="8461" max="8704" width="9.140625" style="80"/>
    <col min="8705" max="8705" width="36" style="80" customWidth="1"/>
    <col min="8706" max="8706" width="10.85546875" style="80" customWidth="1"/>
    <col min="8707" max="8707" width="11.140625" style="80" customWidth="1"/>
    <col min="8708" max="8708" width="10.85546875" style="80" customWidth="1"/>
    <col min="8709" max="8709" width="11.42578125" style="80" customWidth="1"/>
    <col min="8710" max="8710" width="10.7109375" style="80" bestFit="1" customWidth="1"/>
    <col min="8711" max="8711" width="10.85546875" style="80" bestFit="1" customWidth="1"/>
    <col min="8712" max="8712" width="11" style="80" customWidth="1"/>
    <col min="8713" max="8713" width="10.85546875" style="80" customWidth="1"/>
    <col min="8714" max="8714" width="11.42578125" style="80" customWidth="1"/>
    <col min="8715" max="8715" width="12.85546875" style="80" customWidth="1"/>
    <col min="8716" max="8716" width="10.5703125" style="80" customWidth="1"/>
    <col min="8717" max="8960" width="9.140625" style="80"/>
    <col min="8961" max="8961" width="36" style="80" customWidth="1"/>
    <col min="8962" max="8962" width="10.85546875" style="80" customWidth="1"/>
    <col min="8963" max="8963" width="11.140625" style="80" customWidth="1"/>
    <col min="8964" max="8964" width="10.85546875" style="80" customWidth="1"/>
    <col min="8965" max="8965" width="11.42578125" style="80" customWidth="1"/>
    <col min="8966" max="8966" width="10.7109375" style="80" bestFit="1" customWidth="1"/>
    <col min="8967" max="8967" width="10.85546875" style="80" bestFit="1" customWidth="1"/>
    <col min="8968" max="8968" width="11" style="80" customWidth="1"/>
    <col min="8969" max="8969" width="10.85546875" style="80" customWidth="1"/>
    <col min="8970" max="8970" width="11.42578125" style="80" customWidth="1"/>
    <col min="8971" max="8971" width="12.85546875" style="80" customWidth="1"/>
    <col min="8972" max="8972" width="10.5703125" style="80" customWidth="1"/>
    <col min="8973" max="9216" width="9.140625" style="80"/>
    <col min="9217" max="9217" width="36" style="80" customWidth="1"/>
    <col min="9218" max="9218" width="10.85546875" style="80" customWidth="1"/>
    <col min="9219" max="9219" width="11.140625" style="80" customWidth="1"/>
    <col min="9220" max="9220" width="10.85546875" style="80" customWidth="1"/>
    <col min="9221" max="9221" width="11.42578125" style="80" customWidth="1"/>
    <col min="9222" max="9222" width="10.7109375" style="80" bestFit="1" customWidth="1"/>
    <col min="9223" max="9223" width="10.85546875" style="80" bestFit="1" customWidth="1"/>
    <col min="9224" max="9224" width="11" style="80" customWidth="1"/>
    <col min="9225" max="9225" width="10.85546875" style="80" customWidth="1"/>
    <col min="9226" max="9226" width="11.42578125" style="80" customWidth="1"/>
    <col min="9227" max="9227" width="12.85546875" style="80" customWidth="1"/>
    <col min="9228" max="9228" width="10.5703125" style="80" customWidth="1"/>
    <col min="9229" max="9472" width="9.140625" style="80"/>
    <col min="9473" max="9473" width="36" style="80" customWidth="1"/>
    <col min="9474" max="9474" width="10.85546875" style="80" customWidth="1"/>
    <col min="9475" max="9475" width="11.140625" style="80" customWidth="1"/>
    <col min="9476" max="9476" width="10.85546875" style="80" customWidth="1"/>
    <col min="9477" max="9477" width="11.42578125" style="80" customWidth="1"/>
    <col min="9478" max="9478" width="10.7109375" style="80" bestFit="1" customWidth="1"/>
    <col min="9479" max="9479" width="10.85546875" style="80" bestFit="1" customWidth="1"/>
    <col min="9480" max="9480" width="11" style="80" customWidth="1"/>
    <col min="9481" max="9481" width="10.85546875" style="80" customWidth="1"/>
    <col min="9482" max="9482" width="11.42578125" style="80" customWidth="1"/>
    <col min="9483" max="9483" width="12.85546875" style="80" customWidth="1"/>
    <col min="9484" max="9484" width="10.5703125" style="80" customWidth="1"/>
    <col min="9485" max="9728" width="9.140625" style="80"/>
    <col min="9729" max="9729" width="36" style="80" customWidth="1"/>
    <col min="9730" max="9730" width="10.85546875" style="80" customWidth="1"/>
    <col min="9731" max="9731" width="11.140625" style="80" customWidth="1"/>
    <col min="9732" max="9732" width="10.85546875" style="80" customWidth="1"/>
    <col min="9733" max="9733" width="11.42578125" style="80" customWidth="1"/>
    <col min="9734" max="9734" width="10.7109375" style="80" bestFit="1" customWidth="1"/>
    <col min="9735" max="9735" width="10.85546875" style="80" bestFit="1" customWidth="1"/>
    <col min="9736" max="9736" width="11" style="80" customWidth="1"/>
    <col min="9737" max="9737" width="10.85546875" style="80" customWidth="1"/>
    <col min="9738" max="9738" width="11.42578125" style="80" customWidth="1"/>
    <col min="9739" max="9739" width="12.85546875" style="80" customWidth="1"/>
    <col min="9740" max="9740" width="10.5703125" style="80" customWidth="1"/>
    <col min="9741" max="9984" width="9.140625" style="80"/>
    <col min="9985" max="9985" width="36" style="80" customWidth="1"/>
    <col min="9986" max="9986" width="10.85546875" style="80" customWidth="1"/>
    <col min="9987" max="9987" width="11.140625" style="80" customWidth="1"/>
    <col min="9988" max="9988" width="10.85546875" style="80" customWidth="1"/>
    <col min="9989" max="9989" width="11.42578125" style="80" customWidth="1"/>
    <col min="9990" max="9990" width="10.7109375" style="80" bestFit="1" customWidth="1"/>
    <col min="9991" max="9991" width="10.85546875" style="80" bestFit="1" customWidth="1"/>
    <col min="9992" max="9992" width="11" style="80" customWidth="1"/>
    <col min="9993" max="9993" width="10.85546875" style="80" customWidth="1"/>
    <col min="9994" max="9994" width="11.42578125" style="80" customWidth="1"/>
    <col min="9995" max="9995" width="12.85546875" style="80" customWidth="1"/>
    <col min="9996" max="9996" width="10.5703125" style="80" customWidth="1"/>
    <col min="9997" max="10240" width="9.140625" style="80"/>
    <col min="10241" max="10241" width="36" style="80" customWidth="1"/>
    <col min="10242" max="10242" width="10.85546875" style="80" customWidth="1"/>
    <col min="10243" max="10243" width="11.140625" style="80" customWidth="1"/>
    <col min="10244" max="10244" width="10.85546875" style="80" customWidth="1"/>
    <col min="10245" max="10245" width="11.42578125" style="80" customWidth="1"/>
    <col min="10246" max="10246" width="10.7109375" style="80" bestFit="1" customWidth="1"/>
    <col min="10247" max="10247" width="10.85546875" style="80" bestFit="1" customWidth="1"/>
    <col min="10248" max="10248" width="11" style="80" customWidth="1"/>
    <col min="10249" max="10249" width="10.85546875" style="80" customWidth="1"/>
    <col min="10250" max="10250" width="11.42578125" style="80" customWidth="1"/>
    <col min="10251" max="10251" width="12.85546875" style="80" customWidth="1"/>
    <col min="10252" max="10252" width="10.5703125" style="80" customWidth="1"/>
    <col min="10253" max="10496" width="9.140625" style="80"/>
    <col min="10497" max="10497" width="36" style="80" customWidth="1"/>
    <col min="10498" max="10498" width="10.85546875" style="80" customWidth="1"/>
    <col min="10499" max="10499" width="11.140625" style="80" customWidth="1"/>
    <col min="10500" max="10500" width="10.85546875" style="80" customWidth="1"/>
    <col min="10501" max="10501" width="11.42578125" style="80" customWidth="1"/>
    <col min="10502" max="10502" width="10.7109375" style="80" bestFit="1" customWidth="1"/>
    <col min="10503" max="10503" width="10.85546875" style="80" bestFit="1" customWidth="1"/>
    <col min="10504" max="10504" width="11" style="80" customWidth="1"/>
    <col min="10505" max="10505" width="10.85546875" style="80" customWidth="1"/>
    <col min="10506" max="10506" width="11.42578125" style="80" customWidth="1"/>
    <col min="10507" max="10507" width="12.85546875" style="80" customWidth="1"/>
    <col min="10508" max="10508" width="10.5703125" style="80" customWidth="1"/>
    <col min="10509" max="10752" width="9.140625" style="80"/>
    <col min="10753" max="10753" width="36" style="80" customWidth="1"/>
    <col min="10754" max="10754" width="10.85546875" style="80" customWidth="1"/>
    <col min="10755" max="10755" width="11.140625" style="80" customWidth="1"/>
    <col min="10756" max="10756" width="10.85546875" style="80" customWidth="1"/>
    <col min="10757" max="10757" width="11.42578125" style="80" customWidth="1"/>
    <col min="10758" max="10758" width="10.7109375" style="80" bestFit="1" customWidth="1"/>
    <col min="10759" max="10759" width="10.85546875" style="80" bestFit="1" customWidth="1"/>
    <col min="10760" max="10760" width="11" style="80" customWidth="1"/>
    <col min="10761" max="10761" width="10.85546875" style="80" customWidth="1"/>
    <col min="10762" max="10762" width="11.42578125" style="80" customWidth="1"/>
    <col min="10763" max="10763" width="12.85546875" style="80" customWidth="1"/>
    <col min="10764" max="10764" width="10.5703125" style="80" customWidth="1"/>
    <col min="10765" max="11008" width="9.140625" style="80"/>
    <col min="11009" max="11009" width="36" style="80" customWidth="1"/>
    <col min="11010" max="11010" width="10.85546875" style="80" customWidth="1"/>
    <col min="11011" max="11011" width="11.140625" style="80" customWidth="1"/>
    <col min="11012" max="11012" width="10.85546875" style="80" customWidth="1"/>
    <col min="11013" max="11013" width="11.42578125" style="80" customWidth="1"/>
    <col min="11014" max="11014" width="10.7109375" style="80" bestFit="1" customWidth="1"/>
    <col min="11015" max="11015" width="10.85546875" style="80" bestFit="1" customWidth="1"/>
    <col min="11016" max="11016" width="11" style="80" customWidth="1"/>
    <col min="11017" max="11017" width="10.85546875" style="80" customWidth="1"/>
    <col min="11018" max="11018" width="11.42578125" style="80" customWidth="1"/>
    <col min="11019" max="11019" width="12.85546875" style="80" customWidth="1"/>
    <col min="11020" max="11020" width="10.5703125" style="80" customWidth="1"/>
    <col min="11021" max="11264" width="9.140625" style="80"/>
    <col min="11265" max="11265" width="36" style="80" customWidth="1"/>
    <col min="11266" max="11266" width="10.85546875" style="80" customWidth="1"/>
    <col min="11267" max="11267" width="11.140625" style="80" customWidth="1"/>
    <col min="11268" max="11268" width="10.85546875" style="80" customWidth="1"/>
    <col min="11269" max="11269" width="11.42578125" style="80" customWidth="1"/>
    <col min="11270" max="11270" width="10.7109375" style="80" bestFit="1" customWidth="1"/>
    <col min="11271" max="11271" width="10.85546875" style="80" bestFit="1" customWidth="1"/>
    <col min="11272" max="11272" width="11" style="80" customWidth="1"/>
    <col min="11273" max="11273" width="10.85546875" style="80" customWidth="1"/>
    <col min="11274" max="11274" width="11.42578125" style="80" customWidth="1"/>
    <col min="11275" max="11275" width="12.85546875" style="80" customWidth="1"/>
    <col min="11276" max="11276" width="10.5703125" style="80" customWidth="1"/>
    <col min="11277" max="11520" width="9.140625" style="80"/>
    <col min="11521" max="11521" width="36" style="80" customWidth="1"/>
    <col min="11522" max="11522" width="10.85546875" style="80" customWidth="1"/>
    <col min="11523" max="11523" width="11.140625" style="80" customWidth="1"/>
    <col min="11524" max="11524" width="10.85546875" style="80" customWidth="1"/>
    <col min="11525" max="11525" width="11.42578125" style="80" customWidth="1"/>
    <col min="11526" max="11526" width="10.7109375" style="80" bestFit="1" customWidth="1"/>
    <col min="11527" max="11527" width="10.85546875" style="80" bestFit="1" customWidth="1"/>
    <col min="11528" max="11528" width="11" style="80" customWidth="1"/>
    <col min="11529" max="11529" width="10.85546875" style="80" customWidth="1"/>
    <col min="11530" max="11530" width="11.42578125" style="80" customWidth="1"/>
    <col min="11531" max="11531" width="12.85546875" style="80" customWidth="1"/>
    <col min="11532" max="11532" width="10.5703125" style="80" customWidth="1"/>
    <col min="11533" max="11776" width="9.140625" style="80"/>
    <col min="11777" max="11777" width="36" style="80" customWidth="1"/>
    <col min="11778" max="11778" width="10.85546875" style="80" customWidth="1"/>
    <col min="11779" max="11779" width="11.140625" style="80" customWidth="1"/>
    <col min="11780" max="11780" width="10.85546875" style="80" customWidth="1"/>
    <col min="11781" max="11781" width="11.42578125" style="80" customWidth="1"/>
    <col min="11782" max="11782" width="10.7109375" style="80" bestFit="1" customWidth="1"/>
    <col min="11783" max="11783" width="10.85546875" style="80" bestFit="1" customWidth="1"/>
    <col min="11784" max="11784" width="11" style="80" customWidth="1"/>
    <col min="11785" max="11785" width="10.85546875" style="80" customWidth="1"/>
    <col min="11786" max="11786" width="11.42578125" style="80" customWidth="1"/>
    <col min="11787" max="11787" width="12.85546875" style="80" customWidth="1"/>
    <col min="11788" max="11788" width="10.5703125" style="80" customWidth="1"/>
    <col min="11789" max="12032" width="9.140625" style="80"/>
    <col min="12033" max="12033" width="36" style="80" customWidth="1"/>
    <col min="12034" max="12034" width="10.85546875" style="80" customWidth="1"/>
    <col min="12035" max="12035" width="11.140625" style="80" customWidth="1"/>
    <col min="12036" max="12036" width="10.85546875" style="80" customWidth="1"/>
    <col min="12037" max="12037" width="11.42578125" style="80" customWidth="1"/>
    <col min="12038" max="12038" width="10.7109375" style="80" bestFit="1" customWidth="1"/>
    <col min="12039" max="12039" width="10.85546875" style="80" bestFit="1" customWidth="1"/>
    <col min="12040" max="12040" width="11" style="80" customWidth="1"/>
    <col min="12041" max="12041" width="10.85546875" style="80" customWidth="1"/>
    <col min="12042" max="12042" width="11.42578125" style="80" customWidth="1"/>
    <col min="12043" max="12043" width="12.85546875" style="80" customWidth="1"/>
    <col min="12044" max="12044" width="10.5703125" style="80" customWidth="1"/>
    <col min="12045" max="12288" width="9.140625" style="80"/>
    <col min="12289" max="12289" width="36" style="80" customWidth="1"/>
    <col min="12290" max="12290" width="10.85546875" style="80" customWidth="1"/>
    <col min="12291" max="12291" width="11.140625" style="80" customWidth="1"/>
    <col min="12292" max="12292" width="10.85546875" style="80" customWidth="1"/>
    <col min="12293" max="12293" width="11.42578125" style="80" customWidth="1"/>
    <col min="12294" max="12294" width="10.7109375" style="80" bestFit="1" customWidth="1"/>
    <col min="12295" max="12295" width="10.85546875" style="80" bestFit="1" customWidth="1"/>
    <col min="12296" max="12296" width="11" style="80" customWidth="1"/>
    <col min="12297" max="12297" width="10.85546875" style="80" customWidth="1"/>
    <col min="12298" max="12298" width="11.42578125" style="80" customWidth="1"/>
    <col min="12299" max="12299" width="12.85546875" style="80" customWidth="1"/>
    <col min="12300" max="12300" width="10.5703125" style="80" customWidth="1"/>
    <col min="12301" max="12544" width="9.140625" style="80"/>
    <col min="12545" max="12545" width="36" style="80" customWidth="1"/>
    <col min="12546" max="12546" width="10.85546875" style="80" customWidth="1"/>
    <col min="12547" max="12547" width="11.140625" style="80" customWidth="1"/>
    <col min="12548" max="12548" width="10.85546875" style="80" customWidth="1"/>
    <col min="12549" max="12549" width="11.42578125" style="80" customWidth="1"/>
    <col min="12550" max="12550" width="10.7109375" style="80" bestFit="1" customWidth="1"/>
    <col min="12551" max="12551" width="10.85546875" style="80" bestFit="1" customWidth="1"/>
    <col min="12552" max="12552" width="11" style="80" customWidth="1"/>
    <col min="12553" max="12553" width="10.85546875" style="80" customWidth="1"/>
    <col min="12554" max="12554" width="11.42578125" style="80" customWidth="1"/>
    <col min="12555" max="12555" width="12.85546875" style="80" customWidth="1"/>
    <col min="12556" max="12556" width="10.5703125" style="80" customWidth="1"/>
    <col min="12557" max="12800" width="9.140625" style="80"/>
    <col min="12801" max="12801" width="36" style="80" customWidth="1"/>
    <col min="12802" max="12802" width="10.85546875" style="80" customWidth="1"/>
    <col min="12803" max="12803" width="11.140625" style="80" customWidth="1"/>
    <col min="12804" max="12804" width="10.85546875" style="80" customWidth="1"/>
    <col min="12805" max="12805" width="11.42578125" style="80" customWidth="1"/>
    <col min="12806" max="12806" width="10.7109375" style="80" bestFit="1" customWidth="1"/>
    <col min="12807" max="12807" width="10.85546875" style="80" bestFit="1" customWidth="1"/>
    <col min="12808" max="12808" width="11" style="80" customWidth="1"/>
    <col min="12809" max="12809" width="10.85546875" style="80" customWidth="1"/>
    <col min="12810" max="12810" width="11.42578125" style="80" customWidth="1"/>
    <col min="12811" max="12811" width="12.85546875" style="80" customWidth="1"/>
    <col min="12812" max="12812" width="10.5703125" style="80" customWidth="1"/>
    <col min="12813" max="13056" width="9.140625" style="80"/>
    <col min="13057" max="13057" width="36" style="80" customWidth="1"/>
    <col min="13058" max="13058" width="10.85546875" style="80" customWidth="1"/>
    <col min="13059" max="13059" width="11.140625" style="80" customWidth="1"/>
    <col min="13060" max="13060" width="10.85546875" style="80" customWidth="1"/>
    <col min="13061" max="13061" width="11.42578125" style="80" customWidth="1"/>
    <col min="13062" max="13062" width="10.7109375" style="80" bestFit="1" customWidth="1"/>
    <col min="13063" max="13063" width="10.85546875" style="80" bestFit="1" customWidth="1"/>
    <col min="13064" max="13064" width="11" style="80" customWidth="1"/>
    <col min="13065" max="13065" width="10.85546875" style="80" customWidth="1"/>
    <col min="13066" max="13066" width="11.42578125" style="80" customWidth="1"/>
    <col min="13067" max="13067" width="12.85546875" style="80" customWidth="1"/>
    <col min="13068" max="13068" width="10.5703125" style="80" customWidth="1"/>
    <col min="13069" max="13312" width="9.140625" style="80"/>
    <col min="13313" max="13313" width="36" style="80" customWidth="1"/>
    <col min="13314" max="13314" width="10.85546875" style="80" customWidth="1"/>
    <col min="13315" max="13315" width="11.140625" style="80" customWidth="1"/>
    <col min="13316" max="13316" width="10.85546875" style="80" customWidth="1"/>
    <col min="13317" max="13317" width="11.42578125" style="80" customWidth="1"/>
    <col min="13318" max="13318" width="10.7109375" style="80" bestFit="1" customWidth="1"/>
    <col min="13319" max="13319" width="10.85546875" style="80" bestFit="1" customWidth="1"/>
    <col min="13320" max="13320" width="11" style="80" customWidth="1"/>
    <col min="13321" max="13321" width="10.85546875" style="80" customWidth="1"/>
    <col min="13322" max="13322" width="11.42578125" style="80" customWidth="1"/>
    <col min="13323" max="13323" width="12.85546875" style="80" customWidth="1"/>
    <col min="13324" max="13324" width="10.5703125" style="80" customWidth="1"/>
    <col min="13325" max="13568" width="9.140625" style="80"/>
    <col min="13569" max="13569" width="36" style="80" customWidth="1"/>
    <col min="13570" max="13570" width="10.85546875" style="80" customWidth="1"/>
    <col min="13571" max="13571" width="11.140625" style="80" customWidth="1"/>
    <col min="13572" max="13572" width="10.85546875" style="80" customWidth="1"/>
    <col min="13573" max="13573" width="11.42578125" style="80" customWidth="1"/>
    <col min="13574" max="13574" width="10.7109375" style="80" bestFit="1" customWidth="1"/>
    <col min="13575" max="13575" width="10.85546875" style="80" bestFit="1" customWidth="1"/>
    <col min="13576" max="13576" width="11" style="80" customWidth="1"/>
    <col min="13577" max="13577" width="10.85546875" style="80" customWidth="1"/>
    <col min="13578" max="13578" width="11.42578125" style="80" customWidth="1"/>
    <col min="13579" max="13579" width="12.85546875" style="80" customWidth="1"/>
    <col min="13580" max="13580" width="10.5703125" style="80" customWidth="1"/>
    <col min="13581" max="13824" width="9.140625" style="80"/>
    <col min="13825" max="13825" width="36" style="80" customWidth="1"/>
    <col min="13826" max="13826" width="10.85546875" style="80" customWidth="1"/>
    <col min="13827" max="13827" width="11.140625" style="80" customWidth="1"/>
    <col min="13828" max="13828" width="10.85546875" style="80" customWidth="1"/>
    <col min="13829" max="13829" width="11.42578125" style="80" customWidth="1"/>
    <col min="13830" max="13830" width="10.7109375" style="80" bestFit="1" customWidth="1"/>
    <col min="13831" max="13831" width="10.85546875" style="80" bestFit="1" customWidth="1"/>
    <col min="13832" max="13832" width="11" style="80" customWidth="1"/>
    <col min="13833" max="13833" width="10.85546875" style="80" customWidth="1"/>
    <col min="13834" max="13834" width="11.42578125" style="80" customWidth="1"/>
    <col min="13835" max="13835" width="12.85546875" style="80" customWidth="1"/>
    <col min="13836" max="13836" width="10.5703125" style="80" customWidth="1"/>
    <col min="13837" max="14080" width="9.140625" style="80"/>
    <col min="14081" max="14081" width="36" style="80" customWidth="1"/>
    <col min="14082" max="14082" width="10.85546875" style="80" customWidth="1"/>
    <col min="14083" max="14083" width="11.140625" style="80" customWidth="1"/>
    <col min="14084" max="14084" width="10.85546875" style="80" customWidth="1"/>
    <col min="14085" max="14085" width="11.42578125" style="80" customWidth="1"/>
    <col min="14086" max="14086" width="10.7109375" style="80" bestFit="1" customWidth="1"/>
    <col min="14087" max="14087" width="10.85546875" style="80" bestFit="1" customWidth="1"/>
    <col min="14088" max="14088" width="11" style="80" customWidth="1"/>
    <col min="14089" max="14089" width="10.85546875" style="80" customWidth="1"/>
    <col min="14090" max="14090" width="11.42578125" style="80" customWidth="1"/>
    <col min="14091" max="14091" width="12.85546875" style="80" customWidth="1"/>
    <col min="14092" max="14092" width="10.5703125" style="80" customWidth="1"/>
    <col min="14093" max="14336" width="9.140625" style="80"/>
    <col min="14337" max="14337" width="36" style="80" customWidth="1"/>
    <col min="14338" max="14338" width="10.85546875" style="80" customWidth="1"/>
    <col min="14339" max="14339" width="11.140625" style="80" customWidth="1"/>
    <col min="14340" max="14340" width="10.85546875" style="80" customWidth="1"/>
    <col min="14341" max="14341" width="11.42578125" style="80" customWidth="1"/>
    <col min="14342" max="14342" width="10.7109375" style="80" bestFit="1" customWidth="1"/>
    <col min="14343" max="14343" width="10.85546875" style="80" bestFit="1" customWidth="1"/>
    <col min="14344" max="14344" width="11" style="80" customWidth="1"/>
    <col min="14345" max="14345" width="10.85546875" style="80" customWidth="1"/>
    <col min="14346" max="14346" width="11.42578125" style="80" customWidth="1"/>
    <col min="14347" max="14347" width="12.85546875" style="80" customWidth="1"/>
    <col min="14348" max="14348" width="10.5703125" style="80" customWidth="1"/>
    <col min="14349" max="14592" width="9.140625" style="80"/>
    <col min="14593" max="14593" width="36" style="80" customWidth="1"/>
    <col min="14594" max="14594" width="10.85546875" style="80" customWidth="1"/>
    <col min="14595" max="14595" width="11.140625" style="80" customWidth="1"/>
    <col min="14596" max="14596" width="10.85546875" style="80" customWidth="1"/>
    <col min="14597" max="14597" width="11.42578125" style="80" customWidth="1"/>
    <col min="14598" max="14598" width="10.7109375" style="80" bestFit="1" customWidth="1"/>
    <col min="14599" max="14599" width="10.85546875" style="80" bestFit="1" customWidth="1"/>
    <col min="14600" max="14600" width="11" style="80" customWidth="1"/>
    <col min="14601" max="14601" width="10.85546875" style="80" customWidth="1"/>
    <col min="14602" max="14602" width="11.42578125" style="80" customWidth="1"/>
    <col min="14603" max="14603" width="12.85546875" style="80" customWidth="1"/>
    <col min="14604" max="14604" width="10.5703125" style="80" customWidth="1"/>
    <col min="14605" max="14848" width="9.140625" style="80"/>
    <col min="14849" max="14849" width="36" style="80" customWidth="1"/>
    <col min="14850" max="14850" width="10.85546875" style="80" customWidth="1"/>
    <col min="14851" max="14851" width="11.140625" style="80" customWidth="1"/>
    <col min="14852" max="14852" width="10.85546875" style="80" customWidth="1"/>
    <col min="14853" max="14853" width="11.42578125" style="80" customWidth="1"/>
    <col min="14854" max="14854" width="10.7109375" style="80" bestFit="1" customWidth="1"/>
    <col min="14855" max="14855" width="10.85546875" style="80" bestFit="1" customWidth="1"/>
    <col min="14856" max="14856" width="11" style="80" customWidth="1"/>
    <col min="14857" max="14857" width="10.85546875" style="80" customWidth="1"/>
    <col min="14858" max="14858" width="11.42578125" style="80" customWidth="1"/>
    <col min="14859" max="14859" width="12.85546875" style="80" customWidth="1"/>
    <col min="14860" max="14860" width="10.5703125" style="80" customWidth="1"/>
    <col min="14861" max="15104" width="9.140625" style="80"/>
    <col min="15105" max="15105" width="36" style="80" customWidth="1"/>
    <col min="15106" max="15106" width="10.85546875" style="80" customWidth="1"/>
    <col min="15107" max="15107" width="11.140625" style="80" customWidth="1"/>
    <col min="15108" max="15108" width="10.85546875" style="80" customWidth="1"/>
    <col min="15109" max="15109" width="11.42578125" style="80" customWidth="1"/>
    <col min="15110" max="15110" width="10.7109375" style="80" bestFit="1" customWidth="1"/>
    <col min="15111" max="15111" width="10.85546875" style="80" bestFit="1" customWidth="1"/>
    <col min="15112" max="15112" width="11" style="80" customWidth="1"/>
    <col min="15113" max="15113" width="10.85546875" style="80" customWidth="1"/>
    <col min="15114" max="15114" width="11.42578125" style="80" customWidth="1"/>
    <col min="15115" max="15115" width="12.85546875" style="80" customWidth="1"/>
    <col min="15116" max="15116" width="10.5703125" style="80" customWidth="1"/>
    <col min="15117" max="15360" width="9.140625" style="80"/>
    <col min="15361" max="15361" width="36" style="80" customWidth="1"/>
    <col min="15362" max="15362" width="10.85546875" style="80" customWidth="1"/>
    <col min="15363" max="15363" width="11.140625" style="80" customWidth="1"/>
    <col min="15364" max="15364" width="10.85546875" style="80" customWidth="1"/>
    <col min="15365" max="15365" width="11.42578125" style="80" customWidth="1"/>
    <col min="15366" max="15366" width="10.7109375" style="80" bestFit="1" customWidth="1"/>
    <col min="15367" max="15367" width="10.85546875" style="80" bestFit="1" customWidth="1"/>
    <col min="15368" max="15368" width="11" style="80" customWidth="1"/>
    <col min="15369" max="15369" width="10.85546875" style="80" customWidth="1"/>
    <col min="15370" max="15370" width="11.42578125" style="80" customWidth="1"/>
    <col min="15371" max="15371" width="12.85546875" style="80" customWidth="1"/>
    <col min="15372" max="15372" width="10.5703125" style="80" customWidth="1"/>
    <col min="15373" max="15616" width="9.140625" style="80"/>
    <col min="15617" max="15617" width="36" style="80" customWidth="1"/>
    <col min="15618" max="15618" width="10.85546875" style="80" customWidth="1"/>
    <col min="15619" max="15619" width="11.140625" style="80" customWidth="1"/>
    <col min="15620" max="15620" width="10.85546875" style="80" customWidth="1"/>
    <col min="15621" max="15621" width="11.42578125" style="80" customWidth="1"/>
    <col min="15622" max="15622" width="10.7109375" style="80" bestFit="1" customWidth="1"/>
    <col min="15623" max="15623" width="10.85546875" style="80" bestFit="1" customWidth="1"/>
    <col min="15624" max="15624" width="11" style="80" customWidth="1"/>
    <col min="15625" max="15625" width="10.85546875" style="80" customWidth="1"/>
    <col min="15626" max="15626" width="11.42578125" style="80" customWidth="1"/>
    <col min="15627" max="15627" width="12.85546875" style="80" customWidth="1"/>
    <col min="15628" max="15628" width="10.5703125" style="80" customWidth="1"/>
    <col min="15629" max="15872" width="9.140625" style="80"/>
    <col min="15873" max="15873" width="36" style="80" customWidth="1"/>
    <col min="15874" max="15874" width="10.85546875" style="80" customWidth="1"/>
    <col min="15875" max="15875" width="11.140625" style="80" customWidth="1"/>
    <col min="15876" max="15876" width="10.85546875" style="80" customWidth="1"/>
    <col min="15877" max="15877" width="11.42578125" style="80" customWidth="1"/>
    <col min="15878" max="15878" width="10.7109375" style="80" bestFit="1" customWidth="1"/>
    <col min="15879" max="15879" width="10.85546875" style="80" bestFit="1" customWidth="1"/>
    <col min="15880" max="15880" width="11" style="80" customWidth="1"/>
    <col min="15881" max="15881" width="10.85546875" style="80" customWidth="1"/>
    <col min="15882" max="15882" width="11.42578125" style="80" customWidth="1"/>
    <col min="15883" max="15883" width="12.85546875" style="80" customWidth="1"/>
    <col min="15884" max="15884" width="10.5703125" style="80" customWidth="1"/>
    <col min="15885" max="16128" width="9.140625" style="80"/>
    <col min="16129" max="16129" width="36" style="80" customWidth="1"/>
    <col min="16130" max="16130" width="10.85546875" style="80" customWidth="1"/>
    <col min="16131" max="16131" width="11.140625" style="80" customWidth="1"/>
    <col min="16132" max="16132" width="10.85546875" style="80" customWidth="1"/>
    <col min="16133" max="16133" width="11.42578125" style="80" customWidth="1"/>
    <col min="16134" max="16134" width="10.7109375" style="80" bestFit="1" customWidth="1"/>
    <col min="16135" max="16135" width="10.85546875" style="80" bestFit="1" customWidth="1"/>
    <col min="16136" max="16136" width="11" style="80" customWidth="1"/>
    <col min="16137" max="16137" width="10.85546875" style="80" customWidth="1"/>
    <col min="16138" max="16138" width="11.42578125" style="80" customWidth="1"/>
    <col min="16139" max="16139" width="12.85546875" style="80" customWidth="1"/>
    <col min="16140" max="16140" width="10.5703125" style="80" customWidth="1"/>
    <col min="16141" max="16384" width="9.140625" style="80"/>
  </cols>
  <sheetData>
    <row r="1" spans="1:13" ht="15">
      <c r="K1" s="750"/>
      <c r="L1" s="750"/>
      <c r="M1" s="750"/>
    </row>
    <row r="2" spans="1:13">
      <c r="A2" s="751" t="s">
        <v>1207</v>
      </c>
      <c r="B2" s="751"/>
      <c r="C2" s="751"/>
      <c r="D2" s="751"/>
      <c r="E2" s="751"/>
    </row>
    <row r="3" spans="1:13" ht="14.25">
      <c r="A3" s="124"/>
      <c r="B3" s="124"/>
      <c r="C3" s="125"/>
      <c r="D3" s="125"/>
      <c r="E3" s="125"/>
      <c r="F3" s="125"/>
      <c r="G3" s="125"/>
      <c r="H3" s="125"/>
      <c r="I3" s="126"/>
      <c r="J3" s="752"/>
      <c r="K3" s="752"/>
    </row>
    <row r="4" spans="1:13" ht="15.75">
      <c r="A4" s="763" t="s">
        <v>1168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</row>
    <row r="5" spans="1:13" ht="1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ht="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3" s="353" customFormat="1" ht="13.5" thickBot="1">
      <c r="A7" s="753"/>
      <c r="B7" s="753"/>
      <c r="C7" s="753"/>
      <c r="D7" s="753"/>
      <c r="E7" s="753"/>
      <c r="F7" s="753"/>
      <c r="G7" s="753"/>
      <c r="H7" s="753"/>
      <c r="I7" s="753"/>
      <c r="J7" s="122"/>
      <c r="K7" s="122"/>
      <c r="L7" s="122"/>
      <c r="M7" s="122"/>
    </row>
    <row r="8" spans="1:13" s="353" customFormat="1">
      <c r="A8" s="754"/>
      <c r="B8" s="756" t="s">
        <v>390</v>
      </c>
      <c r="C8" s="757"/>
      <c r="D8" s="758"/>
      <c r="E8" s="759" t="s">
        <v>391</v>
      </c>
      <c r="F8" s="760"/>
      <c r="G8" s="761"/>
      <c r="H8" s="762" t="s">
        <v>392</v>
      </c>
      <c r="I8" s="760"/>
      <c r="J8" s="761"/>
      <c r="K8" s="760" t="s">
        <v>393</v>
      </c>
      <c r="L8" s="760"/>
      <c r="M8" s="761"/>
    </row>
    <row r="9" spans="1:13" s="353" customFormat="1" ht="51.75" thickBot="1">
      <c r="A9" s="755"/>
      <c r="B9" s="354" t="s">
        <v>1169</v>
      </c>
      <c r="C9" s="355" t="s">
        <v>1170</v>
      </c>
      <c r="D9" s="356" t="s">
        <v>1171</v>
      </c>
      <c r="E9" s="354" t="s">
        <v>1169</v>
      </c>
      <c r="F9" s="355" t="s">
        <v>1170</v>
      </c>
      <c r="G9" s="356" t="s">
        <v>1171</v>
      </c>
      <c r="H9" s="354" t="s">
        <v>1169</v>
      </c>
      <c r="I9" s="355" t="s">
        <v>1170</v>
      </c>
      <c r="J9" s="356" t="s">
        <v>1171</v>
      </c>
      <c r="K9" s="354" t="s">
        <v>1169</v>
      </c>
      <c r="L9" s="355" t="s">
        <v>1170</v>
      </c>
      <c r="M9" s="356" t="s">
        <v>1171</v>
      </c>
    </row>
    <row r="10" spans="1:13" s="353" customFormat="1">
      <c r="A10" s="128" t="s">
        <v>979</v>
      </c>
      <c r="B10" s="357"/>
      <c r="C10" s="358"/>
      <c r="D10" s="359"/>
      <c r="E10" s="360">
        <v>3</v>
      </c>
      <c r="F10" s="361">
        <v>3</v>
      </c>
      <c r="G10" s="362">
        <v>3</v>
      </c>
      <c r="H10" s="363">
        <v>10</v>
      </c>
      <c r="I10" s="361">
        <v>9</v>
      </c>
      <c r="J10" s="364">
        <v>9</v>
      </c>
      <c r="K10" s="365">
        <f t="shared" ref="K10:M11" si="0">B10+E10+H10</f>
        <v>13</v>
      </c>
      <c r="L10" s="365">
        <f t="shared" si="0"/>
        <v>12</v>
      </c>
      <c r="M10" s="366">
        <f t="shared" si="0"/>
        <v>12</v>
      </c>
    </row>
    <row r="11" spans="1:13" s="353" customFormat="1">
      <c r="A11" s="129" t="s">
        <v>980</v>
      </c>
      <c r="B11" s="367">
        <v>10</v>
      </c>
      <c r="C11" s="131">
        <v>9</v>
      </c>
      <c r="D11" s="368">
        <v>9</v>
      </c>
      <c r="E11" s="369"/>
      <c r="F11" s="370"/>
      <c r="G11" s="371"/>
      <c r="H11" s="372"/>
      <c r="I11" s="373"/>
      <c r="J11" s="374"/>
      <c r="K11" s="375">
        <f t="shared" si="0"/>
        <v>10</v>
      </c>
      <c r="L11" s="375">
        <f t="shared" si="0"/>
        <v>9</v>
      </c>
      <c r="M11" s="376">
        <f t="shared" si="0"/>
        <v>9</v>
      </c>
    </row>
    <row r="12" spans="1:13" s="353" customFormat="1">
      <c r="A12" s="129" t="s">
        <v>981</v>
      </c>
      <c r="B12" s="367"/>
      <c r="C12" s="131"/>
      <c r="D12" s="368"/>
      <c r="E12" s="369">
        <v>17</v>
      </c>
      <c r="F12" s="370">
        <v>16</v>
      </c>
      <c r="G12" s="371">
        <v>16</v>
      </c>
      <c r="H12" s="372"/>
      <c r="I12" s="373"/>
      <c r="J12" s="374"/>
      <c r="K12" s="375">
        <f t="shared" ref="K12:K13" si="1">B12+E12+H12</f>
        <v>17</v>
      </c>
      <c r="L12" s="375">
        <f t="shared" ref="L12:L13" si="2">C12+F12+I12</f>
        <v>16</v>
      </c>
      <c r="M12" s="376">
        <f t="shared" ref="M12:M13" si="3">D12+G12+J12</f>
        <v>16</v>
      </c>
    </row>
    <row r="13" spans="1:13" s="353" customFormat="1" ht="13.5" thickBot="1">
      <c r="A13" s="130" t="s">
        <v>1079</v>
      </c>
      <c r="B13" s="367"/>
      <c r="C13" s="131"/>
      <c r="D13" s="132"/>
      <c r="E13" s="367">
        <v>3</v>
      </c>
      <c r="F13" s="131">
        <v>3</v>
      </c>
      <c r="G13" s="377">
        <v>3</v>
      </c>
      <c r="H13" s="378"/>
      <c r="I13" s="131"/>
      <c r="J13" s="132"/>
      <c r="K13" s="375">
        <f t="shared" si="1"/>
        <v>3</v>
      </c>
      <c r="L13" s="375">
        <f t="shared" si="2"/>
        <v>3</v>
      </c>
      <c r="M13" s="376">
        <f t="shared" si="3"/>
        <v>3</v>
      </c>
    </row>
    <row r="14" spans="1:13" s="353" customFormat="1" ht="13.5" thickBot="1">
      <c r="A14" s="133" t="s">
        <v>394</v>
      </c>
      <c r="B14" s="379">
        <f t="shared" ref="B14:M14" si="4">SUM(B10:B13)</f>
        <v>10</v>
      </c>
      <c r="C14" s="380">
        <f t="shared" si="4"/>
        <v>9</v>
      </c>
      <c r="D14" s="381">
        <f t="shared" si="4"/>
        <v>9</v>
      </c>
      <c r="E14" s="379">
        <f t="shared" si="4"/>
        <v>23</v>
      </c>
      <c r="F14" s="380">
        <f t="shared" si="4"/>
        <v>22</v>
      </c>
      <c r="G14" s="381">
        <f t="shared" si="4"/>
        <v>22</v>
      </c>
      <c r="H14" s="379">
        <f t="shared" si="4"/>
        <v>10</v>
      </c>
      <c r="I14" s="380">
        <f t="shared" si="4"/>
        <v>9</v>
      </c>
      <c r="J14" s="381">
        <f t="shared" si="4"/>
        <v>9</v>
      </c>
      <c r="K14" s="379">
        <f t="shared" si="4"/>
        <v>43</v>
      </c>
      <c r="L14" s="380">
        <f t="shared" si="4"/>
        <v>40</v>
      </c>
      <c r="M14" s="382">
        <f t="shared" si="4"/>
        <v>40</v>
      </c>
    </row>
    <row r="15" spans="1:13" s="353" customFormat="1">
      <c r="A15" s="122"/>
      <c r="B15" s="122"/>
      <c r="C15" s="134"/>
      <c r="D15" s="134"/>
      <c r="E15" s="134" t="s">
        <v>202</v>
      </c>
      <c r="F15" s="134"/>
      <c r="G15" s="134"/>
      <c r="H15" s="134"/>
      <c r="I15" s="122"/>
      <c r="J15" s="122"/>
      <c r="K15" s="122"/>
      <c r="L15" s="122"/>
      <c r="M15" s="122"/>
    </row>
    <row r="16" spans="1:13">
      <c r="C16" s="134"/>
      <c r="D16" s="134"/>
      <c r="E16" s="134"/>
      <c r="F16" s="134"/>
      <c r="G16" s="134"/>
      <c r="H16" s="134"/>
    </row>
    <row r="17" spans="3:8">
      <c r="C17" s="134"/>
      <c r="D17" s="134"/>
      <c r="E17" s="134"/>
      <c r="F17" s="134"/>
      <c r="G17" s="134"/>
      <c r="H17" s="134"/>
    </row>
    <row r="18" spans="3:8">
      <c r="C18" s="134"/>
      <c r="D18" s="134"/>
      <c r="E18" s="134"/>
      <c r="F18" s="134"/>
      <c r="G18" s="134"/>
      <c r="H18" s="134"/>
    </row>
    <row r="19" spans="3:8">
      <c r="C19" s="134"/>
      <c r="D19" s="134"/>
      <c r="E19" s="134"/>
      <c r="F19" s="134"/>
      <c r="G19" s="134"/>
      <c r="H19" s="134"/>
    </row>
    <row r="20" spans="3:8">
      <c r="C20" s="134"/>
      <c r="D20" s="134"/>
      <c r="E20" s="134"/>
      <c r="F20" s="134"/>
      <c r="G20" s="134"/>
      <c r="H20" s="134"/>
    </row>
    <row r="21" spans="3:8">
      <c r="C21" s="134"/>
      <c r="D21" s="134"/>
      <c r="E21" s="134"/>
      <c r="F21" s="134"/>
      <c r="G21" s="134"/>
      <c r="H21" s="134"/>
    </row>
    <row r="22" spans="3:8">
      <c r="C22" s="134"/>
      <c r="D22" s="134"/>
      <c r="E22" s="134"/>
      <c r="F22" s="134"/>
      <c r="G22" s="134"/>
      <c r="H22" s="134"/>
    </row>
    <row r="23" spans="3:8">
      <c r="C23" s="134"/>
      <c r="D23" s="134"/>
      <c r="E23" s="134"/>
      <c r="F23" s="134"/>
      <c r="G23" s="134"/>
      <c r="H23" s="134"/>
    </row>
    <row r="24" spans="3:8">
      <c r="C24" s="134"/>
      <c r="D24" s="134"/>
      <c r="E24" s="134"/>
      <c r="F24" s="134"/>
      <c r="G24" s="134"/>
      <c r="H24" s="134"/>
    </row>
    <row r="25" spans="3:8">
      <c r="C25" s="134"/>
      <c r="D25" s="134"/>
      <c r="E25" s="134"/>
      <c r="F25" s="134"/>
      <c r="G25" s="134"/>
      <c r="H25" s="134"/>
    </row>
    <row r="26" spans="3:8">
      <c r="C26" s="134"/>
      <c r="D26" s="134"/>
      <c r="E26" s="134"/>
      <c r="F26" s="134"/>
      <c r="G26" s="134"/>
      <c r="H26" s="134"/>
    </row>
    <row r="27" spans="3:8">
      <c r="C27" s="134"/>
      <c r="D27" s="134"/>
      <c r="E27" s="134"/>
      <c r="F27" s="134"/>
      <c r="G27" s="134"/>
      <c r="H27" s="134"/>
    </row>
    <row r="28" spans="3:8">
      <c r="C28" s="134"/>
      <c r="D28" s="134"/>
      <c r="E28" s="134"/>
      <c r="F28" s="134"/>
      <c r="G28" s="134"/>
      <c r="H28" s="134"/>
    </row>
    <row r="29" spans="3:8">
      <c r="C29" s="134"/>
      <c r="D29" s="134"/>
      <c r="E29" s="134"/>
      <c r="F29" s="134"/>
      <c r="G29" s="134"/>
      <c r="H29" s="134"/>
    </row>
    <row r="30" spans="3:8">
      <c r="C30" s="134"/>
      <c r="D30" s="134"/>
      <c r="E30" s="134"/>
      <c r="F30" s="134"/>
      <c r="G30" s="134"/>
      <c r="H30" s="134"/>
    </row>
    <row r="31" spans="3:8">
      <c r="C31" s="134"/>
      <c r="D31" s="134"/>
      <c r="E31" s="134"/>
      <c r="F31" s="134"/>
      <c r="G31" s="134"/>
      <c r="H31" s="134"/>
    </row>
    <row r="32" spans="3:8">
      <c r="C32" s="134"/>
      <c r="D32" s="134"/>
      <c r="E32" s="134"/>
      <c r="F32" s="134"/>
      <c r="G32" s="134"/>
      <c r="H32" s="134"/>
    </row>
    <row r="33" spans="3:8">
      <c r="C33" s="134"/>
      <c r="D33" s="134"/>
      <c r="E33" s="134"/>
      <c r="F33" s="134"/>
      <c r="G33" s="134"/>
      <c r="H33" s="134"/>
    </row>
    <row r="34" spans="3:8">
      <c r="C34" s="134"/>
      <c r="D34" s="134"/>
      <c r="E34" s="134"/>
      <c r="F34" s="134"/>
      <c r="G34" s="134"/>
      <c r="H34" s="134"/>
    </row>
    <row r="35" spans="3:8">
      <c r="C35" s="134"/>
      <c r="D35" s="134"/>
      <c r="E35" s="134"/>
      <c r="F35" s="134"/>
      <c r="G35" s="134"/>
      <c r="H35" s="134"/>
    </row>
    <row r="36" spans="3:8">
      <c r="C36" s="134"/>
      <c r="D36" s="134"/>
      <c r="E36" s="134"/>
      <c r="F36" s="134"/>
      <c r="G36" s="134"/>
      <c r="H36" s="134"/>
    </row>
    <row r="37" spans="3:8">
      <c r="C37" s="134"/>
      <c r="D37" s="134"/>
      <c r="E37" s="134"/>
      <c r="F37" s="134"/>
      <c r="G37" s="134"/>
      <c r="H37" s="134"/>
    </row>
    <row r="38" spans="3:8">
      <c r="C38" s="134"/>
      <c r="D38" s="134"/>
      <c r="E38" s="134"/>
      <c r="F38" s="134"/>
      <c r="G38" s="134"/>
      <c r="H38" s="134"/>
    </row>
    <row r="39" spans="3:8">
      <c r="C39" s="134"/>
      <c r="D39" s="134"/>
      <c r="E39" s="134"/>
      <c r="F39" s="134"/>
      <c r="G39" s="134"/>
      <c r="H39" s="134"/>
    </row>
    <row r="40" spans="3:8">
      <c r="C40" s="134"/>
      <c r="D40" s="134"/>
      <c r="E40" s="134"/>
      <c r="F40" s="134"/>
      <c r="G40" s="134"/>
      <c r="H40" s="134"/>
    </row>
    <row r="41" spans="3:8">
      <c r="C41" s="134"/>
      <c r="D41" s="134"/>
      <c r="E41" s="134"/>
      <c r="F41" s="134"/>
      <c r="G41" s="134"/>
      <c r="H41" s="134"/>
    </row>
  </sheetData>
  <mergeCells count="10">
    <mergeCell ref="K1:M1"/>
    <mergeCell ref="A2:E2"/>
    <mergeCell ref="J3:K3"/>
    <mergeCell ref="A7:I7"/>
    <mergeCell ref="A8:A9"/>
    <mergeCell ref="B8:D8"/>
    <mergeCell ref="E8:G8"/>
    <mergeCell ref="H8:J8"/>
    <mergeCell ref="K8:M8"/>
    <mergeCell ref="A4:M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9</vt:i4>
      </vt:variant>
    </vt:vector>
  </HeadingPairs>
  <TitlesOfParts>
    <vt:vector size="28" baseType="lpstr">
      <vt:lpstr>1.mell.önk.mérleg</vt:lpstr>
      <vt:lpstr>2.mell.Bevétel</vt:lpstr>
      <vt:lpstr>3.mell.Kiadás </vt:lpstr>
      <vt:lpstr>4.mell.Finansz.bevét</vt:lpstr>
      <vt:lpstr>5. mell.Finansz.kiadás</vt:lpstr>
      <vt:lpstr>6. mell.Bevétel cofog</vt:lpstr>
      <vt:lpstr>7.mell.Kiadás cofog</vt:lpstr>
      <vt:lpstr>8.mell.beruh.</vt:lpstr>
      <vt:lpstr>9.mell.létszám</vt:lpstr>
      <vt:lpstr>10.a mell.köznev.szoc.tám.</vt:lpstr>
      <vt:lpstr>10.b mell.kieg.köt.tám.</vt:lpstr>
      <vt:lpstr>11.mell.többéves kihatás</vt:lpstr>
      <vt:lpstr>12.mell.maradvány</vt:lpstr>
      <vt:lpstr>13.mell.mérleg</vt:lpstr>
      <vt:lpstr>14.mell.eredmény</vt:lpstr>
      <vt:lpstr>15.mell.vagyonkim</vt:lpstr>
      <vt:lpstr>16.mell.közvetett</vt:lpstr>
      <vt:lpstr>Munka1</vt:lpstr>
      <vt:lpstr>Munka2</vt:lpstr>
      <vt:lpstr>'10.b mell.kieg.köt.tám.'!Nyomtatási_cím</vt:lpstr>
      <vt:lpstr>'15.mell.vagyonkim'!Nyomtatási_cím</vt:lpstr>
      <vt:lpstr>'7.mell.Kiadás cofog'!Nyomtatási_cím</vt:lpstr>
      <vt:lpstr>'1.mell.önk.mérleg'!Nyomtatási_terület</vt:lpstr>
      <vt:lpstr>'11.mell.többéves kihatás'!Nyomtatási_terület</vt:lpstr>
      <vt:lpstr>'16.mell.közvetett'!Nyomtatási_terület</vt:lpstr>
      <vt:lpstr>'5. mell.Finansz.kiadás'!Nyomtatási_terület</vt:lpstr>
      <vt:lpstr>'6. mell.Bevétel cofog'!Nyomtatási_terület</vt:lpstr>
      <vt:lpstr>'7.mell.Kiadás cofog'!Nyomtatási_terület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Börcs-Bajnok Csilla</dc:creator>
  <cp:lastModifiedBy>User</cp:lastModifiedBy>
  <cp:lastPrinted>2021-05-17T12:26:30Z</cp:lastPrinted>
  <dcterms:created xsi:type="dcterms:W3CDTF">2015-01-12T10:17:55Z</dcterms:created>
  <dcterms:modified xsi:type="dcterms:W3CDTF">2021-05-31T08:41:25Z</dcterms:modified>
</cp:coreProperties>
</file>